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omos\Documents\Documents\"/>
    </mc:Choice>
  </mc:AlternateContent>
  <xr:revisionPtr revIDLastSave="0" documentId="8_{C6087B88-6EB0-401A-9680-8EDE5A3C019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FixturesTable" sheetId="5" r:id="rId1"/>
    <sheet name="Options" sheetId="4" r:id="rId2"/>
  </sheets>
  <definedNames>
    <definedName name="home">FixturesTable!$A$19:$A$288</definedName>
    <definedName name="homescore">FixturesTable!$C$19:$C$288</definedName>
    <definedName name="_xlnm.Print_Area" localSheetId="0">FixturesTable!$A$55:$F$84</definedName>
    <definedName name="visitor">FixturesTable!$B$19:$B$288</definedName>
    <definedName name="visitorscore">FixturesTable!$E$19:$E$288</definedName>
  </definedNames>
  <calcPr calcId="191029"/>
</workbook>
</file>

<file path=xl/calcChain.xml><?xml version="1.0" encoding="utf-8"?>
<calcChain xmlns="http://schemas.openxmlformats.org/spreadsheetml/2006/main">
  <c r="A55" i="5" l="1"/>
  <c r="B84" i="5"/>
  <c r="A84" i="5"/>
  <c r="B83" i="5"/>
  <c r="A83" i="5"/>
  <c r="B82" i="5"/>
  <c r="A82" i="5"/>
  <c r="B81" i="5"/>
  <c r="A81" i="5"/>
  <c r="B80" i="5"/>
  <c r="A80" i="5"/>
  <c r="B79" i="5"/>
  <c r="A79" i="5"/>
  <c r="B78" i="5"/>
  <c r="A78" i="5"/>
  <c r="B77" i="5"/>
  <c r="A77" i="5"/>
  <c r="B76" i="5"/>
  <c r="A76" i="5"/>
  <c r="B75" i="5"/>
  <c r="A75" i="5"/>
  <c r="B74" i="5"/>
  <c r="A74" i="5"/>
  <c r="B73" i="5"/>
  <c r="A73" i="5"/>
  <c r="B72" i="5"/>
  <c r="A72" i="5"/>
  <c r="B71" i="5"/>
  <c r="A71" i="5"/>
  <c r="B70" i="5"/>
  <c r="A70" i="5"/>
  <c r="B69" i="5"/>
  <c r="A69" i="5"/>
  <c r="B68" i="5"/>
  <c r="A68" i="5"/>
  <c r="B67" i="5"/>
  <c r="A67" i="5"/>
  <c r="B66" i="5"/>
  <c r="A66" i="5"/>
  <c r="B65" i="5"/>
  <c r="A65" i="5"/>
  <c r="B64" i="5"/>
  <c r="A64" i="5"/>
  <c r="B63" i="5"/>
  <c r="A63" i="5"/>
  <c r="B62" i="5"/>
  <c r="A62" i="5"/>
  <c r="B61" i="5"/>
  <c r="A61" i="5"/>
  <c r="B60" i="5"/>
  <c r="A60" i="5"/>
  <c r="B59" i="5"/>
  <c r="A59" i="5"/>
  <c r="B58" i="5"/>
  <c r="A58" i="5"/>
  <c r="B57" i="5"/>
  <c r="A57" i="5"/>
  <c r="B56" i="5"/>
  <c r="A56" i="5"/>
  <c r="B55" i="5"/>
  <c r="B54" i="5"/>
  <c r="A54" i="5"/>
  <c r="B53" i="5"/>
  <c r="A53" i="5"/>
  <c r="B52" i="5"/>
  <c r="A52" i="5"/>
  <c r="B51" i="5"/>
  <c r="A51" i="5"/>
  <c r="B50" i="5"/>
  <c r="A50" i="5"/>
  <c r="B49" i="5"/>
  <c r="A49" i="5"/>
  <c r="B48" i="5"/>
  <c r="A48" i="5"/>
  <c r="B47" i="5"/>
  <c r="A47" i="5"/>
  <c r="B46" i="5"/>
  <c r="A46" i="5"/>
  <c r="B45" i="5"/>
  <c r="A45" i="5"/>
  <c r="B44" i="5"/>
  <c r="A44" i="5"/>
  <c r="B43" i="5"/>
  <c r="A43" i="5"/>
  <c r="B42" i="5"/>
  <c r="A42" i="5"/>
  <c r="B41" i="5"/>
  <c r="A41" i="5"/>
  <c r="B40" i="5"/>
  <c r="A40" i="5"/>
  <c r="B39" i="5"/>
  <c r="A39" i="5"/>
  <c r="B38" i="5"/>
  <c r="A38" i="5"/>
  <c r="B37" i="5"/>
  <c r="A37" i="5"/>
  <c r="B36" i="5"/>
  <c r="A36" i="5"/>
  <c r="B35" i="5"/>
  <c r="A35" i="5"/>
  <c r="B34" i="5"/>
  <c r="A34" i="5"/>
  <c r="B33" i="5"/>
  <c r="A33" i="5"/>
  <c r="B32" i="5"/>
  <c r="A32" i="5"/>
  <c r="B31" i="5"/>
  <c r="A31" i="5"/>
  <c r="B30" i="5"/>
  <c r="A30" i="5"/>
  <c r="B29" i="5"/>
  <c r="A29" i="5"/>
  <c r="B28" i="5"/>
  <c r="A28" i="5"/>
  <c r="B27" i="5"/>
  <c r="A27" i="5"/>
  <c r="B26" i="5"/>
  <c r="A26" i="5"/>
  <c r="B25" i="5"/>
  <c r="A25" i="5"/>
  <c r="B24" i="5"/>
  <c r="A24" i="5"/>
  <c r="B23" i="5"/>
  <c r="A23" i="5"/>
  <c r="B22" i="5"/>
  <c r="A22" i="5"/>
  <c r="B21" i="5"/>
  <c r="A21" i="5"/>
  <c r="B20" i="5"/>
  <c r="A20" i="5"/>
  <c r="B19" i="5"/>
  <c r="A19" i="5"/>
  <c r="Y9" i="5" s="1"/>
  <c r="S13" i="5"/>
  <c r="S14" i="5"/>
  <c r="S11" i="5"/>
  <c r="S12" i="5"/>
  <c r="X12" i="5" s="1"/>
  <c r="S10" i="5"/>
  <c r="S9" i="5"/>
  <c r="S8" i="5"/>
  <c r="S7" i="5"/>
  <c r="X7" i="5" s="1"/>
  <c r="S6" i="5"/>
  <c r="S5" i="5"/>
  <c r="S4" i="5"/>
  <c r="S3" i="5"/>
  <c r="Y3" i="5" s="1"/>
  <c r="U13" i="5" a="1"/>
  <c r="U12" i="5" a="1"/>
  <c r="U3" i="5" a="1"/>
  <c r="U4" i="5" a="1"/>
  <c r="U6" i="5" a="1"/>
  <c r="U8" i="5" a="1"/>
  <c r="U9" i="5" a="1"/>
  <c r="U5" i="5" a="1"/>
  <c r="T4" i="5" a="1"/>
  <c r="T10" i="5" a="1"/>
  <c r="T11" i="5" a="1"/>
  <c r="T14" i="5" a="1"/>
  <c r="T12" i="5" a="1"/>
  <c r="T13" i="5" a="1"/>
  <c r="T8" i="5" a="1"/>
  <c r="T3" i="5" a="1"/>
  <c r="T5" i="5" a="1"/>
  <c r="T6" i="5" a="1"/>
  <c r="T7" i="5" a="1"/>
  <c r="T9" i="5" a="1"/>
  <c r="W7" i="5" a="1"/>
  <c r="V4" i="5" a="1"/>
  <c r="V6" i="5" a="1"/>
  <c r="V8" i="5" a="1"/>
  <c r="V3" i="5" a="1"/>
  <c r="W4" i="5" a="1"/>
  <c r="W6" i="5" a="1"/>
  <c r="W8" i="5" a="1"/>
  <c r="W9" i="5" a="1"/>
  <c r="W5" i="5" a="1"/>
  <c r="V9" i="5" a="1"/>
  <c r="V7" i="5" a="1"/>
  <c r="V7" i="5" s="1"/>
  <c r="V5" i="5" a="1"/>
  <c r="W3" i="5" a="1"/>
  <c r="V10" i="5" a="1"/>
  <c r="W10" i="5" a="1"/>
  <c r="W10" i="5" s="1"/>
  <c r="V12" i="5" a="1"/>
  <c r="W12" i="5" a="1"/>
  <c r="V11" i="5" a="1"/>
  <c r="W11" i="5" a="1"/>
  <c r="W11" i="5" s="1"/>
  <c r="W14" i="5" a="1"/>
  <c r="W13" i="5" a="1"/>
  <c r="V14" i="5" a="1"/>
  <c r="V13" i="5" a="1"/>
  <c r="V13" i="5" s="1"/>
  <c r="U11" i="5" l="1" a="1"/>
  <c r="U7" i="5" a="1"/>
  <c r="U14" i="5" a="1"/>
  <c r="U10" i="5" a="1"/>
  <c r="Y12" i="5"/>
  <c r="Z12" i="5" s="1"/>
  <c r="X3" i="5"/>
  <c r="Z3" i="5" s="1"/>
  <c r="U3" i="5"/>
  <c r="U5" i="5"/>
  <c r="U4" i="5"/>
  <c r="X10" i="5"/>
  <c r="W8" i="5"/>
  <c r="T9" i="5"/>
  <c r="T14" i="5"/>
  <c r="Y4" i="5"/>
  <c r="X4" i="5"/>
  <c r="V8" i="5"/>
  <c r="T3" i="5"/>
  <c r="Y14" i="5"/>
  <c r="V10" i="5"/>
  <c r="V9" i="5"/>
  <c r="W6" i="5"/>
  <c r="V6" i="5"/>
  <c r="T7" i="5"/>
  <c r="T8" i="5"/>
  <c r="T11" i="5"/>
  <c r="Y7" i="5"/>
  <c r="Z7" i="5" s="1"/>
  <c r="Y13" i="5"/>
  <c r="U9" i="5"/>
  <c r="X13" i="5"/>
  <c r="X11" i="5"/>
  <c r="X14" i="5"/>
  <c r="U13" i="5"/>
  <c r="X6" i="5"/>
  <c r="V14" i="5"/>
  <c r="W13" i="5"/>
  <c r="W12" i="5"/>
  <c r="W3" i="5"/>
  <c r="W5" i="5"/>
  <c r="W4" i="5"/>
  <c r="V4" i="5"/>
  <c r="T6" i="5"/>
  <c r="T13" i="5"/>
  <c r="T10" i="5"/>
  <c r="Y11" i="5"/>
  <c r="Y5" i="5"/>
  <c r="Y10" i="5"/>
  <c r="Z10" i="5" s="1"/>
  <c r="U8" i="5"/>
  <c r="X8" i="5"/>
  <c r="X9" i="5"/>
  <c r="Z9" i="5" s="1"/>
  <c r="X5" i="5"/>
  <c r="U14" i="5"/>
  <c r="V11" i="5"/>
  <c r="W14" i="5"/>
  <c r="V12" i="5"/>
  <c r="V5" i="5"/>
  <c r="W9" i="5"/>
  <c r="V3" i="5"/>
  <c r="W7" i="5"/>
  <c r="T5" i="5"/>
  <c r="T12" i="5"/>
  <c r="T4" i="5"/>
  <c r="Y6" i="5"/>
  <c r="Y8" i="5"/>
  <c r="U6" i="5"/>
  <c r="U11" i="5"/>
  <c r="U12" i="5"/>
  <c r="U7" i="5"/>
  <c r="U10" i="5"/>
  <c r="Z14" i="5" l="1"/>
  <c r="AA9" i="5"/>
  <c r="AB9" i="5" s="1"/>
  <c r="AA14" i="5"/>
  <c r="Z13" i="5"/>
  <c r="AA5" i="5"/>
  <c r="AA3" i="5"/>
  <c r="AB3" i="5" s="1"/>
  <c r="Z6" i="5"/>
  <c r="Z5" i="5"/>
  <c r="AA8" i="5"/>
  <c r="AA11" i="5"/>
  <c r="AA6" i="5"/>
  <c r="AB6" i="5" s="1"/>
  <c r="AA10" i="5"/>
  <c r="AB10" i="5" s="1"/>
  <c r="Z8" i="5"/>
  <c r="Z11" i="5"/>
  <c r="AA4" i="5"/>
  <c r="AA13" i="5"/>
  <c r="AB13" i="5" s="1"/>
  <c r="AA12" i="5"/>
  <c r="AB12" i="5" s="1"/>
  <c r="Z4" i="5"/>
  <c r="AA7" i="5"/>
  <c r="AB7" i="5" s="1"/>
  <c r="AB14" i="5" l="1"/>
  <c r="AB5" i="5"/>
  <c r="AB8" i="5"/>
  <c r="AB11" i="5"/>
  <c r="AB4" i="5"/>
  <c r="H5" i="5" l="1" a="1"/>
  <c r="H5" i="5" s="1"/>
  <c r="P5" i="5" s="1"/>
  <c r="H10" i="5" a="1"/>
  <c r="H10" i="5" s="1"/>
  <c r="J10" i="5" s="1"/>
  <c r="H15" i="5" a="1"/>
  <c r="H15" i="5" s="1"/>
  <c r="J15" i="5" s="1"/>
  <c r="H14" i="5" a="1"/>
  <c r="H14" i="5" s="1"/>
  <c r="J14" i="5" s="1"/>
  <c r="H11" i="5" a="1"/>
  <c r="H11" i="5" s="1"/>
  <c r="I11" i="5" s="1"/>
  <c r="H9" i="5" a="1"/>
  <c r="H9" i="5" s="1"/>
  <c r="K9" i="5" s="1"/>
  <c r="H7" i="5" a="1"/>
  <c r="H7" i="5" s="1"/>
  <c r="M7" i="5" s="1"/>
  <c r="H12" i="5" a="1"/>
  <c r="H12" i="5" s="1"/>
  <c r="P12" i="5" s="1"/>
  <c r="H16" i="5" a="1"/>
  <c r="H16" i="5" s="1"/>
  <c r="O16" i="5" s="1"/>
  <c r="H13" i="5" a="1"/>
  <c r="H13" i="5" s="1"/>
  <c r="M13" i="5" s="1"/>
  <c r="H8" i="5" a="1"/>
  <c r="H8" i="5" s="1"/>
  <c r="L8" i="5" s="1"/>
  <c r="H6" i="5" a="1"/>
  <c r="H6" i="5" s="1"/>
  <c r="N6" i="5" s="1"/>
  <c r="I5" i="5" l="1"/>
  <c r="L5" i="5"/>
  <c r="O5" i="5"/>
  <c r="K5" i="5"/>
  <c r="M5" i="5"/>
  <c r="J5" i="5"/>
  <c r="N5" i="5"/>
  <c r="N10" i="5"/>
  <c r="M10" i="5"/>
  <c r="I15" i="5"/>
  <c r="N15" i="5"/>
  <c r="O7" i="5"/>
  <c r="P11" i="5"/>
  <c r="P16" i="5"/>
  <c r="I7" i="5"/>
  <c r="P14" i="5"/>
  <c r="L14" i="5"/>
  <c r="L16" i="5"/>
  <c r="I14" i="5"/>
  <c r="O10" i="5"/>
  <c r="K10" i="5"/>
  <c r="P10" i="5"/>
  <c r="I10" i="5"/>
  <c r="L10" i="5"/>
  <c r="K16" i="5"/>
  <c r="N16" i="5"/>
  <c r="L11" i="5"/>
  <c r="J11" i="5"/>
  <c r="M11" i="5"/>
  <c r="N11" i="5"/>
  <c r="J16" i="5"/>
  <c r="I16" i="5"/>
  <c r="M16" i="5"/>
  <c r="O11" i="5"/>
  <c r="K11" i="5"/>
  <c r="P9" i="5"/>
  <c r="O9" i="5"/>
  <c r="M9" i="5"/>
  <c r="L9" i="5"/>
  <c r="I13" i="5"/>
  <c r="N9" i="5"/>
  <c r="N13" i="5"/>
  <c r="P15" i="5"/>
  <c r="K12" i="5"/>
  <c r="M12" i="5"/>
  <c r="N12" i="5"/>
  <c r="J12" i="5"/>
  <c r="P7" i="5"/>
  <c r="M14" i="5"/>
  <c r="M15" i="5"/>
  <c r="I12" i="5"/>
  <c r="N14" i="5"/>
  <c r="O14" i="5"/>
  <c r="K14" i="5"/>
  <c r="K15" i="5"/>
  <c r="L15" i="5"/>
  <c r="O15" i="5"/>
  <c r="L12" i="5"/>
  <c r="O12" i="5"/>
  <c r="J13" i="5"/>
  <c r="K13" i="5"/>
  <c r="J7" i="5"/>
  <c r="P13" i="5"/>
  <c r="I9" i="5"/>
  <c r="J9" i="5"/>
  <c r="K7" i="5"/>
  <c r="O13" i="5"/>
  <c r="L7" i="5"/>
  <c r="N7" i="5"/>
  <c r="L13" i="5"/>
  <c r="O6" i="5"/>
  <c r="P6" i="5"/>
  <c r="M6" i="5"/>
  <c r="I8" i="5"/>
  <c r="N8" i="5"/>
  <c r="L6" i="5"/>
  <c r="K6" i="5"/>
  <c r="K8" i="5"/>
  <c r="P8" i="5"/>
  <c r="M8" i="5"/>
  <c r="J6" i="5"/>
  <c r="I6" i="5"/>
  <c r="J8" i="5"/>
  <c r="O8" i="5"/>
</calcChain>
</file>

<file path=xl/sharedStrings.xml><?xml version="1.0" encoding="utf-8"?>
<sst xmlns="http://schemas.openxmlformats.org/spreadsheetml/2006/main" count="39" uniqueCount="31">
  <si>
    <t>GROUP A</t>
  </si>
  <si>
    <t>GP</t>
  </si>
  <si>
    <t>W</t>
  </si>
  <si>
    <t>D</t>
  </si>
  <si>
    <t>L</t>
  </si>
  <si>
    <t>GF</t>
  </si>
  <si>
    <t>GA</t>
  </si>
  <si>
    <t>GD</t>
  </si>
  <si>
    <t>PTS</t>
  </si>
  <si>
    <t>rank</t>
  </si>
  <si>
    <t>Team name</t>
  </si>
  <si>
    <t>Points</t>
  </si>
  <si>
    <t>points for a win</t>
  </si>
  <si>
    <t>points for a draw</t>
  </si>
  <si>
    <t>points for a loss</t>
  </si>
  <si>
    <t>Want more? Visit:</t>
  </si>
  <si>
    <t>http://excel-example.com/templates/sport-tournament-template</t>
  </si>
  <si>
    <t>Autumn Triples 2025</t>
  </si>
  <si>
    <t>Hastings</t>
  </si>
  <si>
    <t>Worcester</t>
  </si>
  <si>
    <t>Towton</t>
  </si>
  <si>
    <t>Naseby</t>
  </si>
  <si>
    <t>Northallerton</t>
  </si>
  <si>
    <t>Edgehill</t>
  </si>
  <si>
    <t>Lewes</t>
  </si>
  <si>
    <t>Culloden</t>
  </si>
  <si>
    <t>Shrewsbury</t>
  </si>
  <si>
    <t>Sedgemoor</t>
  </si>
  <si>
    <t>Langport</t>
  </si>
  <si>
    <t>Bannockburn</t>
  </si>
  <si>
    <t>Autumn Triples  17th November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</si>
</sst>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22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u/>
      <sz val="11"/>
      <color theme="10"/>
      <name val="Calibri"/>
      <family val="2"/>
      <charset val="238"/>
    </font>
    <font>
      <sz val="11"/>
      <color theme="0" tint="-0.499984740745262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u/>
      <sz val="11"/>
      <color theme="1"/>
      <name val="Calibri"/>
      <family val="2"/>
      <charset val="238"/>
      <scheme val="minor"/>
    </font>
    <font>
      <b/>
      <u/>
      <sz val="22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50">
    <xf numFmtId="0" fontId="0" fillId="0" borderId="0" xfId="0"/>
    <xf numFmtId="0" fontId="1" fillId="0" borderId="1" xfId="0" applyFont="1" applyBorder="1"/>
    <xf numFmtId="0" fontId="0" fillId="0" borderId="2" xfId="0" applyBorder="1"/>
    <xf numFmtId="0" fontId="0" fillId="0" borderId="3" xfId="0" applyBorder="1"/>
    <xf numFmtId="0" fontId="2" fillId="0" borderId="0" xfId="0" applyFont="1"/>
    <xf numFmtId="0" fontId="0" fillId="0" borderId="0" xfId="0" applyAlignment="1">
      <alignment horizontal="center"/>
    </xf>
    <xf numFmtId="0" fontId="1" fillId="0" borderId="3" xfId="0" applyFont="1" applyBorder="1"/>
    <xf numFmtId="0" fontId="3" fillId="0" borderId="4" xfId="0" applyFont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3" fillId="0" borderId="0" xfId="0" applyFont="1"/>
    <xf numFmtId="0" fontId="0" fillId="0" borderId="3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4" fillId="0" borderId="0" xfId="1" applyAlignment="1" applyProtection="1"/>
    <xf numFmtId="0" fontId="1" fillId="0" borderId="10" xfId="0" applyFont="1" applyBorder="1"/>
    <xf numFmtId="0" fontId="0" fillId="0" borderId="11" xfId="0" applyBorder="1" applyAlignment="1">
      <alignment horizontal="center"/>
    </xf>
    <xf numFmtId="0" fontId="0" fillId="0" borderId="3" xfId="0" applyBorder="1" applyProtection="1">
      <protection locked="0"/>
    </xf>
    <xf numFmtId="0" fontId="5" fillId="0" borderId="0" xfId="0" applyFont="1"/>
    <xf numFmtId="0" fontId="0" fillId="2" borderId="3" xfId="0" applyFill="1" applyBorder="1"/>
    <xf numFmtId="0" fontId="0" fillId="2" borderId="11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6" fillId="0" borderId="0" xfId="0" applyFont="1"/>
    <xf numFmtId="0" fontId="2" fillId="0" borderId="9" xfId="0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7" xfId="0" applyFont="1" applyBorder="1"/>
    <xf numFmtId="0" fontId="2" fillId="0" borderId="7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0" xfId="0" applyFont="1"/>
    <xf numFmtId="0" fontId="8" fillId="0" borderId="0" xfId="0" applyFont="1" applyAlignment="1">
      <alignment horizontal="center"/>
    </xf>
    <xf numFmtId="0" fontId="9" fillId="0" borderId="10" xfId="0" applyFont="1" applyBorder="1"/>
    <xf numFmtId="0" fontId="6" fillId="0" borderId="0" xfId="0" applyFont="1" applyAlignment="1">
      <alignment horizontal="center"/>
    </xf>
    <xf numFmtId="0" fontId="10" fillId="0" borderId="3" xfId="0" applyFont="1" applyBorder="1"/>
    <xf numFmtId="0" fontId="10" fillId="0" borderId="11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14" fontId="10" fillId="0" borderId="0" xfId="0" applyNumberFormat="1" applyFont="1"/>
    <xf numFmtId="0" fontId="10" fillId="0" borderId="0" xfId="0" applyFont="1"/>
    <xf numFmtId="0" fontId="10" fillId="2" borderId="3" xfId="0" applyFont="1" applyFill="1" applyBorder="1"/>
    <xf numFmtId="0" fontId="10" fillId="2" borderId="11" xfId="0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14" fontId="10" fillId="0" borderId="0" xfId="0" applyNumberFormat="1" applyFont="1" applyAlignment="1">
      <alignment horizontal="center"/>
    </xf>
    <xf numFmtId="0" fontId="10" fillId="0" borderId="0" xfId="0" applyFont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excel-example.com/templates/sport-tournament-templat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288"/>
  <sheetViews>
    <sheetView tabSelected="1" topLeftCell="A43" zoomScale="98" zoomScaleNormal="98" workbookViewId="0">
      <selection activeCell="H53" sqref="H51:H53"/>
    </sheetView>
  </sheetViews>
  <sheetFormatPr defaultRowHeight="14.4" x14ac:dyDescent="0.3"/>
  <cols>
    <col min="1" max="1" width="20" customWidth="1"/>
    <col min="2" max="2" width="19.109375" customWidth="1"/>
    <col min="3" max="3" width="4.88671875" style="5" customWidth="1"/>
    <col min="4" max="4" width="0.77734375" style="5" customWidth="1"/>
    <col min="5" max="5" width="4.88671875" style="5" customWidth="1"/>
    <col min="6" max="6" width="16.33203125" customWidth="1"/>
    <col min="7" max="7" width="8.33203125" style="5" customWidth="1"/>
    <col min="8" max="8" width="24.109375" style="5" customWidth="1"/>
    <col min="9" max="9" width="6" style="5" customWidth="1"/>
    <col min="10" max="12" width="6" customWidth="1"/>
    <col min="13" max="14" width="8.5546875" customWidth="1"/>
    <col min="15" max="15" width="10.21875" customWidth="1"/>
    <col min="16" max="16" width="8.5546875" customWidth="1"/>
    <col min="17" max="17" width="11.44140625" customWidth="1"/>
    <col min="18" max="18" width="8.88671875" customWidth="1"/>
    <col min="19" max="19" width="7.109375" hidden="1" customWidth="1"/>
    <col min="20" max="27" width="3.33203125" hidden="1" customWidth="1"/>
    <col min="28" max="28" width="9.109375" hidden="1" customWidth="1"/>
  </cols>
  <sheetData>
    <row r="1" spans="1:28" ht="28.8" x14ac:dyDescent="0.55000000000000004">
      <c r="A1" s="4" t="s">
        <v>0</v>
      </c>
    </row>
    <row r="2" spans="1:28" ht="28.8" x14ac:dyDescent="0.55000000000000004">
      <c r="H2" s="35"/>
      <c r="I2" s="36"/>
      <c r="J2" s="35"/>
      <c r="K2" s="37" t="s">
        <v>30</v>
      </c>
      <c r="L2" s="35"/>
      <c r="M2" s="36"/>
      <c r="N2" s="36"/>
      <c r="T2" s="13" t="s">
        <v>1</v>
      </c>
      <c r="U2" s="14" t="s">
        <v>2</v>
      </c>
      <c r="V2" s="14" t="s">
        <v>3</v>
      </c>
      <c r="W2" s="14" t="s">
        <v>4</v>
      </c>
      <c r="X2" s="15" t="s">
        <v>5</v>
      </c>
      <c r="Y2" s="16" t="s">
        <v>6</v>
      </c>
      <c r="Z2" s="14" t="s">
        <v>7</v>
      </c>
      <c r="AA2" s="15" t="s">
        <v>8</v>
      </c>
      <c r="AB2" s="5" t="s">
        <v>9</v>
      </c>
    </row>
    <row r="3" spans="1:28" x14ac:dyDescent="0.3">
      <c r="A3" s="6" t="s">
        <v>10</v>
      </c>
      <c r="B3" s="21"/>
      <c r="S3" s="7" t="str">
        <f t="shared" ref="S3:S14" si="0">A4</f>
        <v>Hastings</v>
      </c>
      <c r="T3" s="8">
        <f t="array" ref="T3">SUM(($A$19:$A$288=S3)*(ISNUMBER($C$19:$C$288)),($B$19:$B$288=S3)*(ISNUMBER($E$19:$E$288)))</f>
        <v>9</v>
      </c>
      <c r="U3" s="5">
        <f t="array" ref="U3">SUM((home=S3)*(homescore&gt;visitorscore),(visitor=S3)*(visitorscore&gt;homescore))</f>
        <v>4</v>
      </c>
      <c r="V3" s="5">
        <f t="array" ref="V3">SUM((home=S3)*(homescore=visitorscore)*ISNUMBER(visitorscore),(visitor=S3)*(visitorscore=homescore)*ISNUMBER(homescore))</f>
        <v>0</v>
      </c>
      <c r="W3" s="5">
        <f t="array" ref="W3">SUM((home=S3)*(homescore&lt;visitorscore),(visitor=S3)*(visitorscore&lt;homescore))</f>
        <v>5</v>
      </c>
      <c r="X3" s="9">
        <f t="shared" ref="X3:X9" si="1">SUMIF(home,S3,homescore)+SUMIF(visitor,S3,visitorscore)</f>
        <v>127</v>
      </c>
      <c r="Y3" s="10">
        <f t="shared" ref="Y3:Y9" si="2">SUMIF(home,S3,visitorscore)+SUMIF(visitor,S3,homescore)</f>
        <v>101</v>
      </c>
      <c r="Z3" s="5">
        <f>X3-Y3</f>
        <v>26</v>
      </c>
      <c r="AA3" s="9">
        <f>U3*Options!$B$2+V3*Options!$B$3+W3*Options!$B$4+VLOOKUP(S3,$A$4:$B$15,2,0)</f>
        <v>8</v>
      </c>
      <c r="AB3">
        <f>X3+Z3*10000+AA3*1000000000</f>
        <v>8000260127</v>
      </c>
    </row>
    <row r="4" spans="1:28" ht="28.8" x14ac:dyDescent="0.55000000000000004">
      <c r="A4" s="3" t="s">
        <v>18</v>
      </c>
      <c r="H4" s="26"/>
      <c r="I4" s="27" t="s">
        <v>1</v>
      </c>
      <c r="J4" s="28" t="s">
        <v>2</v>
      </c>
      <c r="K4" s="28" t="s">
        <v>3</v>
      </c>
      <c r="L4" s="28" t="s">
        <v>4</v>
      </c>
      <c r="M4" s="29" t="s">
        <v>5</v>
      </c>
      <c r="N4" s="30" t="s">
        <v>6</v>
      </c>
      <c r="O4" s="28" t="s">
        <v>7</v>
      </c>
      <c r="P4" s="29" t="s">
        <v>8</v>
      </c>
      <c r="S4" s="11" t="str">
        <f t="shared" si="0"/>
        <v>Worcester</v>
      </c>
      <c r="T4" s="8">
        <f t="array" ref="T4">SUM(($A$19:$A$288=S4)*(ISNUMBER($C$19:$C$288)),($B$19:$B$288=S4)*(ISNUMBER($E$19:$E$288)))</f>
        <v>9</v>
      </c>
      <c r="U4" s="5">
        <f t="array" ref="U4">SUM((home=S4)*(homescore&gt;visitorscore),(visitor=S4)*(visitorscore&gt;homescore))</f>
        <v>3</v>
      </c>
      <c r="V4" s="5">
        <f t="array" ref="V4">SUM((home=S4)*(homescore=visitorscore)*ISNUMBER(visitorscore),(visitor=S4)*(visitorscore=homescore)*ISNUMBER(homescore))</f>
        <v>0</v>
      </c>
      <c r="W4" s="5">
        <f t="array" ref="W4">SUM((home=S4)*(homescore&lt;visitorscore),(visitor=S4)*(visitorscore&lt;homescore))</f>
        <v>6</v>
      </c>
      <c r="X4" s="9">
        <f t="shared" si="1"/>
        <v>105</v>
      </c>
      <c r="Y4" s="10">
        <f t="shared" si="2"/>
        <v>127</v>
      </c>
      <c r="Z4" s="5">
        <f t="shared" ref="Z4:Z9" si="3">X4-Y4</f>
        <v>-22</v>
      </c>
      <c r="AA4" s="9">
        <f>U4*Options!$B$2+V4*Options!$B$3+W4*Options!$B$4+VLOOKUP(S4,$A$4:$B$15,2,0)</f>
        <v>6</v>
      </c>
      <c r="AB4">
        <f t="shared" ref="AB4:AB14" si="4">X4+Z4*10000+AA4*1000000000</f>
        <v>5999780105</v>
      </c>
    </row>
    <row r="5" spans="1:28" ht="28.8" x14ac:dyDescent="0.55000000000000004">
      <c r="A5" s="3" t="s">
        <v>19</v>
      </c>
      <c r="H5" s="31" t="str">
        <f t="array" ref="H5">INDEX($S$3:$S$14,MATCH(LARGE($AB$3:$AB$14-ROW($AB$3:$AB$14)/COUNT($AB$3:$AB$14),ROW(H5)-ROW(H$5)+1),$AB$3:$AB$14-ROW($AB$3:$AB$14)/COUNT($AB$3:$AB$14),0))</f>
        <v>Culloden</v>
      </c>
      <c r="I5" s="32">
        <f t="shared" ref="I5:I16" si="5">VLOOKUP($H5,$S$3:$AA$14,2,0)</f>
        <v>9</v>
      </c>
      <c r="J5" s="33">
        <f t="shared" ref="J5:J16" si="6">VLOOKUP($H5,$S$3:$AA$14,3,0)</f>
        <v>7</v>
      </c>
      <c r="K5" s="33">
        <f t="shared" ref="K5:K16" si="7">VLOOKUP($H5,$S$3:$AA$14,4,0)</f>
        <v>1</v>
      </c>
      <c r="L5" s="33">
        <f t="shared" ref="L5:L16" si="8">VLOOKUP($H5,$S$3:$AA$14,5,0)</f>
        <v>1</v>
      </c>
      <c r="M5" s="34">
        <f t="shared" ref="M5:M16" si="9">VLOOKUP($H5,$S$3:$AA$14,6,0)</f>
        <v>139</v>
      </c>
      <c r="N5" s="32">
        <f t="shared" ref="N5:N16" si="10">VLOOKUP($H5,$S$3:$AA$14,7,0)</f>
        <v>87</v>
      </c>
      <c r="O5" s="33">
        <f t="shared" ref="O5:O16" si="11">VLOOKUP($H5,$S$3:$AA$14,8,0)</f>
        <v>52</v>
      </c>
      <c r="P5" s="34">
        <f t="shared" ref="P5:P16" si="12">VLOOKUP($H5,$S$3:$AA$14,9,0)</f>
        <v>15</v>
      </c>
      <c r="S5" s="11" t="str">
        <f t="shared" si="0"/>
        <v>Towton</v>
      </c>
      <c r="T5" s="8">
        <f t="array" ref="T5">SUM(($A$19:$A$288=S5)*(ISNUMBER($C$19:$C$288)),($B$19:$B$288=S5)*(ISNUMBER($E$19:$E$288)))</f>
        <v>9</v>
      </c>
      <c r="U5" s="5">
        <f t="array" ref="U5">SUM((home=S5)*(homescore&gt;visitorscore),(visitor=S5)*(visitorscore&gt;homescore))</f>
        <v>5</v>
      </c>
      <c r="V5" s="5">
        <f t="array" ref="V5">SUM((home=S5)*(homescore=visitorscore)*ISNUMBER(visitorscore),(visitor=S5)*(visitorscore=homescore)*ISNUMBER(homescore))</f>
        <v>0</v>
      </c>
      <c r="W5" s="5">
        <f t="array" ref="W5">SUM((home=S5)*(homescore&lt;visitorscore),(visitor=S5)*(visitorscore&lt;homescore))</f>
        <v>4</v>
      </c>
      <c r="X5" s="9">
        <f t="shared" si="1"/>
        <v>95</v>
      </c>
      <c r="Y5" s="10">
        <f t="shared" si="2"/>
        <v>126</v>
      </c>
      <c r="Z5" s="5">
        <f t="shared" si="3"/>
        <v>-31</v>
      </c>
      <c r="AA5" s="9">
        <f>U5*Options!$B$2+V5*Options!$B$3+W5*Options!$B$4+VLOOKUP(S5,$A$4:$B$15,2,0)</f>
        <v>10</v>
      </c>
      <c r="AB5">
        <f t="shared" si="4"/>
        <v>9999690095</v>
      </c>
    </row>
    <row r="6" spans="1:28" ht="28.8" x14ac:dyDescent="0.55000000000000004">
      <c r="A6" s="3" t="s">
        <v>20</v>
      </c>
      <c r="H6" s="31" t="str">
        <f t="array" ref="H6">INDEX($S$3:$S$14,MATCH(LARGE($AB$3:$AB$14-ROW($AB$3:$AB$14)/COUNT($AB$3:$AB$14),ROW(H6)-ROW(H$5)+1),$AB$3:$AB$14-ROW($AB$3:$AB$14)/COUNT($AB$3:$AB$14),0))</f>
        <v>Sedgemoor</v>
      </c>
      <c r="I6" s="32">
        <f t="shared" si="5"/>
        <v>9</v>
      </c>
      <c r="J6" s="33">
        <f t="shared" si="6"/>
        <v>6</v>
      </c>
      <c r="K6" s="33">
        <f t="shared" si="7"/>
        <v>1</v>
      </c>
      <c r="L6" s="33">
        <f t="shared" si="8"/>
        <v>2</v>
      </c>
      <c r="M6" s="34">
        <f t="shared" si="9"/>
        <v>131</v>
      </c>
      <c r="N6" s="32">
        <f t="shared" si="10"/>
        <v>84</v>
      </c>
      <c r="O6" s="33">
        <f t="shared" si="11"/>
        <v>47</v>
      </c>
      <c r="P6" s="34">
        <f t="shared" si="12"/>
        <v>13</v>
      </c>
      <c r="S6" s="11" t="str">
        <f t="shared" si="0"/>
        <v>Naseby</v>
      </c>
      <c r="T6" s="8">
        <f t="array" ref="T6">SUM(($A$19:$A$288=S6)*(ISNUMBER($C$19:$C$288)),($B$19:$B$288=S6)*(ISNUMBER($E$19:$E$288)))</f>
        <v>9</v>
      </c>
      <c r="U6" s="5">
        <f t="array" ref="U6">SUM((home=S6)*(homescore&gt;visitorscore),(visitor=S6)*(visitorscore&gt;homescore))</f>
        <v>6</v>
      </c>
      <c r="V6" s="5">
        <f t="array" ref="V6">SUM((home=S6)*(homescore=visitorscore)*ISNUMBER(visitorscore),(visitor=S6)*(visitorscore=homescore)*ISNUMBER(homescore))</f>
        <v>0</v>
      </c>
      <c r="W6" s="5">
        <f t="array" ref="W6">SUM((home=S6)*(homescore&lt;visitorscore),(visitor=S6)*(visitorscore&lt;homescore))</f>
        <v>3</v>
      </c>
      <c r="X6" s="9">
        <f t="shared" si="1"/>
        <v>120</v>
      </c>
      <c r="Y6" s="10">
        <f t="shared" si="2"/>
        <v>96</v>
      </c>
      <c r="Z6" s="5">
        <f t="shared" si="3"/>
        <v>24</v>
      </c>
      <c r="AA6" s="9">
        <f>U6*Options!$B$2+V6*Options!$B$3+W6*Options!$B$4+VLOOKUP(S6,$A$4:$B$15,2,0)</f>
        <v>12</v>
      </c>
      <c r="AB6">
        <f t="shared" si="4"/>
        <v>12000240120</v>
      </c>
    </row>
    <row r="7" spans="1:28" ht="28.8" x14ac:dyDescent="0.55000000000000004">
      <c r="A7" s="3" t="s">
        <v>21</v>
      </c>
      <c r="H7" s="31" t="str">
        <f t="array" ref="H7">INDEX($S$3:$S$14,MATCH(LARGE($AB$3:$AB$14-ROW($AB$3:$AB$14)/COUNT($AB$3:$AB$14),ROW(H7)-ROW(H$5)+1),$AB$3:$AB$14-ROW($AB$3:$AB$14)/COUNT($AB$3:$AB$14),0))</f>
        <v>Naseby</v>
      </c>
      <c r="I7" s="32">
        <f t="shared" si="5"/>
        <v>9</v>
      </c>
      <c r="J7" s="33">
        <f t="shared" si="6"/>
        <v>6</v>
      </c>
      <c r="K7" s="33">
        <f t="shared" si="7"/>
        <v>0</v>
      </c>
      <c r="L7" s="33">
        <f t="shared" si="8"/>
        <v>3</v>
      </c>
      <c r="M7" s="34">
        <f t="shared" si="9"/>
        <v>120</v>
      </c>
      <c r="N7" s="32">
        <f t="shared" si="10"/>
        <v>96</v>
      </c>
      <c r="O7" s="33">
        <f t="shared" si="11"/>
        <v>24</v>
      </c>
      <c r="P7" s="34">
        <f t="shared" si="12"/>
        <v>12</v>
      </c>
      <c r="S7" s="11" t="str">
        <f t="shared" si="0"/>
        <v>Northallerton</v>
      </c>
      <c r="T7" s="8">
        <f t="array" ref="T7">SUM(($A$19:$A$288=S7)*(ISNUMBER($C$19:$C$288)),($B$19:$B$288=S7)*(ISNUMBER($E$19:$E$288)))</f>
        <v>9</v>
      </c>
      <c r="U7" s="5">
        <f t="array" ref="U7">SUM((home=S7)*(homescore&gt;visitorscore),(visitor=S7)*(visitorscore&gt;homescore))</f>
        <v>3</v>
      </c>
      <c r="V7" s="5">
        <f t="array" ref="V7">SUM((home=S7)*(homescore=visitorscore)*ISNUMBER(visitorscore),(visitor=S7)*(visitorscore=homescore)*ISNUMBER(homescore))</f>
        <v>0</v>
      </c>
      <c r="W7" s="5">
        <f t="array" ref="W7">SUM((home=S7)*(homescore&lt;visitorscore),(visitor=S7)*(visitorscore&lt;homescore))</f>
        <v>6</v>
      </c>
      <c r="X7" s="9">
        <f t="shared" si="1"/>
        <v>97</v>
      </c>
      <c r="Y7" s="10">
        <f t="shared" si="2"/>
        <v>134</v>
      </c>
      <c r="Z7" s="5">
        <f t="shared" si="3"/>
        <v>-37</v>
      </c>
      <c r="AA7" s="9">
        <f>U7*Options!$B$2+V7*Options!$B$3+W7*Options!$B$4+VLOOKUP(S7,$A$4:$B$15,2,0)</f>
        <v>6</v>
      </c>
      <c r="AB7">
        <f t="shared" si="4"/>
        <v>5999630097</v>
      </c>
    </row>
    <row r="8" spans="1:28" ht="28.8" x14ac:dyDescent="0.55000000000000004">
      <c r="A8" s="3" t="s">
        <v>22</v>
      </c>
      <c r="H8" s="31" t="str">
        <f t="array" ref="H8">INDEX($S$3:$S$14,MATCH(LARGE($AB$3:$AB$14-ROW($AB$3:$AB$14)/COUNT($AB$3:$AB$14),ROW(H8)-ROW(H$5)+1),$AB$3:$AB$14-ROW($AB$3:$AB$14)/COUNT($AB$3:$AB$14),0))</f>
        <v>Bannockburn</v>
      </c>
      <c r="I8" s="32">
        <f t="shared" si="5"/>
        <v>9</v>
      </c>
      <c r="J8" s="33">
        <f t="shared" si="6"/>
        <v>6</v>
      </c>
      <c r="K8" s="33">
        <f t="shared" si="7"/>
        <v>0</v>
      </c>
      <c r="L8" s="33">
        <f t="shared" si="8"/>
        <v>3</v>
      </c>
      <c r="M8" s="34">
        <f t="shared" si="9"/>
        <v>125</v>
      </c>
      <c r="N8" s="32">
        <f t="shared" si="10"/>
        <v>112</v>
      </c>
      <c r="O8" s="33">
        <f t="shared" si="11"/>
        <v>13</v>
      </c>
      <c r="P8" s="34">
        <f t="shared" si="12"/>
        <v>12</v>
      </c>
      <c r="S8" s="11" t="str">
        <f t="shared" si="0"/>
        <v>Edgehill</v>
      </c>
      <c r="T8" s="8">
        <f t="array" ref="T8">SUM(($A$19:$A$288=S8)*(ISNUMBER($C$19:$C$288)),($B$19:$B$288=S8)*(ISNUMBER($E$19:$E$288)))</f>
        <v>9</v>
      </c>
      <c r="U8" s="5">
        <f t="array" ref="U8">SUM((home=S8)*(homescore&gt;visitorscore),(visitor=S8)*(visitorscore&gt;homescore))</f>
        <v>3</v>
      </c>
      <c r="V8" s="5">
        <f t="array" ref="V8">SUM((home=S8)*(homescore=visitorscore)*ISNUMBER(visitorscore),(visitor=S8)*(visitorscore=homescore)*ISNUMBER(homescore))</f>
        <v>1</v>
      </c>
      <c r="W8" s="5">
        <f t="array" ref="W8">SUM((home=S8)*(homescore&lt;visitorscore),(visitor=S8)*(visitorscore&lt;homescore))</f>
        <v>5</v>
      </c>
      <c r="X8" s="9">
        <f t="shared" si="1"/>
        <v>113</v>
      </c>
      <c r="Y8" s="10">
        <f t="shared" si="2"/>
        <v>109</v>
      </c>
      <c r="Z8" s="5">
        <f t="shared" si="3"/>
        <v>4</v>
      </c>
      <c r="AA8" s="9">
        <f>U8*Options!$B$2+V8*Options!$B$3+W8*Options!$B$4+VLOOKUP(S8,$A$4:$B$15,2,0)</f>
        <v>7</v>
      </c>
      <c r="AB8">
        <f t="shared" si="4"/>
        <v>7000040113</v>
      </c>
    </row>
    <row r="9" spans="1:28" ht="28.8" x14ac:dyDescent="0.55000000000000004">
      <c r="A9" s="3" t="s">
        <v>23</v>
      </c>
      <c r="H9" s="31" t="str">
        <f t="array" ref="H9">INDEX($S$3:$S$14,MATCH(LARGE($AB$3:$AB$14-ROW($AB$3:$AB$14)/COUNT($AB$3:$AB$14),ROW(H9)-ROW(H$5)+1),$AB$3:$AB$14-ROW($AB$3:$AB$14)/COUNT($AB$3:$AB$14),0))</f>
        <v>Lewes</v>
      </c>
      <c r="I9" s="32">
        <f t="shared" si="5"/>
        <v>9</v>
      </c>
      <c r="J9" s="33">
        <f t="shared" si="6"/>
        <v>5</v>
      </c>
      <c r="K9" s="33">
        <f t="shared" si="7"/>
        <v>0</v>
      </c>
      <c r="L9" s="33">
        <f t="shared" si="8"/>
        <v>4</v>
      </c>
      <c r="M9" s="34">
        <f t="shared" si="9"/>
        <v>107</v>
      </c>
      <c r="N9" s="32">
        <f t="shared" si="10"/>
        <v>122</v>
      </c>
      <c r="O9" s="33">
        <f t="shared" si="11"/>
        <v>-15</v>
      </c>
      <c r="P9" s="34">
        <f t="shared" si="12"/>
        <v>10</v>
      </c>
      <c r="S9" s="11" t="str">
        <f t="shared" si="0"/>
        <v>Lewes</v>
      </c>
      <c r="T9" s="8">
        <f t="array" ref="T9">SUM(($A$19:$A$288=S9)*(ISNUMBER($C$19:$C$288)),($B$19:$B$288=S9)*(ISNUMBER($E$19:$E$288)))</f>
        <v>9</v>
      </c>
      <c r="U9" s="5">
        <f t="array" ref="U9">SUM((home=S9)*(homescore&gt;visitorscore),(visitor=S9)*(visitorscore&gt;homescore))</f>
        <v>5</v>
      </c>
      <c r="V9" s="5">
        <f t="array" ref="V9">SUM((home=S9)*(homescore=visitorscore)*ISNUMBER(visitorscore),(visitor=S9)*(visitorscore=homescore)*ISNUMBER(homescore))</f>
        <v>0</v>
      </c>
      <c r="W9" s="5">
        <f t="array" ref="W9">SUM((home=S9)*(homescore&lt;visitorscore),(visitor=S9)*(visitorscore&lt;homescore))</f>
        <v>4</v>
      </c>
      <c r="X9" s="9">
        <f t="shared" si="1"/>
        <v>107</v>
      </c>
      <c r="Y9" s="10">
        <f t="shared" si="2"/>
        <v>122</v>
      </c>
      <c r="Z9" s="5">
        <f t="shared" si="3"/>
        <v>-15</v>
      </c>
      <c r="AA9" s="9">
        <f>U9*Options!$B$2+V9*Options!$B$3+W9*Options!$B$4+VLOOKUP(S9,$A$4:$B$15,2,0)</f>
        <v>10</v>
      </c>
      <c r="AB9">
        <f t="shared" si="4"/>
        <v>9999850107</v>
      </c>
    </row>
    <row r="10" spans="1:28" ht="28.8" x14ac:dyDescent="0.55000000000000004">
      <c r="A10" s="3" t="s">
        <v>24</v>
      </c>
      <c r="H10" s="31" t="str">
        <f t="array" ref="H10">INDEX($S$3:$S$14,MATCH(LARGE($AB$3:$AB$14-ROW($AB$3:$AB$14)/COUNT($AB$3:$AB$14),ROW(H10)-ROW(H$5)+1),$AB$3:$AB$14-ROW($AB$3:$AB$14)/COUNT($AB$3:$AB$14),0))</f>
        <v>Towton</v>
      </c>
      <c r="I10" s="32">
        <f t="shared" si="5"/>
        <v>9</v>
      </c>
      <c r="J10" s="33">
        <f t="shared" si="6"/>
        <v>5</v>
      </c>
      <c r="K10" s="33">
        <f t="shared" si="7"/>
        <v>0</v>
      </c>
      <c r="L10" s="33">
        <f t="shared" si="8"/>
        <v>4</v>
      </c>
      <c r="M10" s="34">
        <f t="shared" si="9"/>
        <v>95</v>
      </c>
      <c r="N10" s="32">
        <f t="shared" si="10"/>
        <v>126</v>
      </c>
      <c r="O10" s="33">
        <f t="shared" si="11"/>
        <v>-31</v>
      </c>
      <c r="P10" s="34">
        <f t="shared" si="12"/>
        <v>10</v>
      </c>
      <c r="S10" s="11" t="str">
        <f t="shared" si="0"/>
        <v>Culloden</v>
      </c>
      <c r="T10" s="8">
        <f t="array" ref="T10">SUM(($A$19:$A$288=S10)*(ISNUMBER($C$19:$C$288)),($B$19:$B$288=S10)*(ISNUMBER($E$19:$E$288)))</f>
        <v>9</v>
      </c>
      <c r="U10" s="5">
        <f t="array" ref="U10">SUM((home=S10)*(homescore&gt;visitorscore),(visitor=S10)*(visitorscore&gt;homescore))</f>
        <v>7</v>
      </c>
      <c r="V10" s="5">
        <f t="array" ref="V10">SUM((home=S10)*(homescore=visitorscore)*ISNUMBER(visitorscore),(visitor=S10)*(visitorscore=homescore)*ISNUMBER(homescore))</f>
        <v>1</v>
      </c>
      <c r="W10" s="5">
        <f t="array" ref="W10">SUM((home=S10)*(homescore&lt;visitorscore),(visitor=S10)*(visitorscore&lt;homescore))</f>
        <v>1</v>
      </c>
      <c r="X10" s="9">
        <f t="shared" ref="X10" si="13">SUMIF(home,S10,homescore)+SUMIF(visitor,S10,visitorscore)</f>
        <v>139</v>
      </c>
      <c r="Y10" s="10">
        <f t="shared" ref="Y10" si="14">SUMIF(home,S10,visitorscore)+SUMIF(visitor,S10,homescore)</f>
        <v>87</v>
      </c>
      <c r="Z10" s="5">
        <f t="shared" ref="Z10" si="15">X10-Y10</f>
        <v>52</v>
      </c>
      <c r="AA10" s="9">
        <f>U10*Options!$B$2+V10*Options!$B$3+W10*Options!$B$4+VLOOKUP(S10,$A$4:$B$15,2,0)</f>
        <v>15</v>
      </c>
      <c r="AB10">
        <f t="shared" si="4"/>
        <v>15000520139</v>
      </c>
    </row>
    <row r="11" spans="1:28" ht="28.8" x14ac:dyDescent="0.55000000000000004">
      <c r="A11" s="3" t="s">
        <v>25</v>
      </c>
      <c r="H11" s="31" t="str">
        <f t="array" ref="H11">INDEX($S$3:$S$14,MATCH(LARGE($AB$3:$AB$14-ROW($AB$3:$AB$14)/COUNT($AB$3:$AB$14),ROW(H11)-ROW(H$5)+1),$AB$3:$AB$14-ROW($AB$3:$AB$14)/COUNT($AB$3:$AB$14),0))</f>
        <v>Hastings</v>
      </c>
      <c r="I11" s="32">
        <f t="shared" si="5"/>
        <v>9</v>
      </c>
      <c r="J11" s="33">
        <f t="shared" si="6"/>
        <v>4</v>
      </c>
      <c r="K11" s="33">
        <f t="shared" si="7"/>
        <v>0</v>
      </c>
      <c r="L11" s="33">
        <f t="shared" si="8"/>
        <v>5</v>
      </c>
      <c r="M11" s="34">
        <f t="shared" si="9"/>
        <v>127</v>
      </c>
      <c r="N11" s="32">
        <f t="shared" si="10"/>
        <v>101</v>
      </c>
      <c r="O11" s="33">
        <f t="shared" si="11"/>
        <v>26</v>
      </c>
      <c r="P11" s="34">
        <f t="shared" si="12"/>
        <v>8</v>
      </c>
      <c r="S11" s="11" t="str">
        <f t="shared" si="0"/>
        <v>Shrewsbury</v>
      </c>
      <c r="T11" s="8">
        <f t="array" ref="T11">SUM(($A$19:$A$288=S11)*(ISNUMBER($C$19:$C$288)),($B$19:$B$288=S11)*(ISNUMBER($E$19:$E$288)))</f>
        <v>9</v>
      </c>
      <c r="U11" s="5">
        <f t="array" ref="U11">SUM((home=S11)*(homescore&gt;visitorscore),(visitor=S11)*(visitorscore&gt;homescore))</f>
        <v>3</v>
      </c>
      <c r="V11" s="5">
        <f t="array" ref="V11">SUM((home=S11)*(homescore=visitorscore)*ISNUMBER(visitorscore),(visitor=S11)*(visitorscore=homescore)*ISNUMBER(homescore))</f>
        <v>1</v>
      </c>
      <c r="W11" s="5">
        <f t="array" ref="W11">SUM((home=S11)*(homescore&lt;visitorscore),(visitor=S11)*(visitorscore&lt;homescore))</f>
        <v>5</v>
      </c>
      <c r="X11" s="9">
        <f t="shared" ref="X11:X12" si="16">SUMIF(home,S11,homescore)+SUMIF(visitor,S11,visitorscore)</f>
        <v>113</v>
      </c>
      <c r="Y11" s="10">
        <f t="shared" ref="Y11:Y12" si="17">SUMIF(home,S11,visitorscore)+SUMIF(visitor,S11,homescore)</f>
        <v>124</v>
      </c>
      <c r="Z11" s="5">
        <f t="shared" ref="Z11:Z12" si="18">X11-Y11</f>
        <v>-11</v>
      </c>
      <c r="AA11" s="9">
        <f>U11*Options!$B$2+V11*Options!$B$3+W11*Options!$B$4+VLOOKUP(S11,$A$4:$B$15,2,0)</f>
        <v>7</v>
      </c>
      <c r="AB11">
        <f t="shared" si="4"/>
        <v>6999890113</v>
      </c>
    </row>
    <row r="12" spans="1:28" ht="28.8" x14ac:dyDescent="0.55000000000000004">
      <c r="A12" s="3" t="s">
        <v>26</v>
      </c>
      <c r="H12" s="31" t="str">
        <f t="array" ref="H12">INDEX($S$3:$S$14,MATCH(LARGE($AB$3:$AB$14-ROW($AB$3:$AB$14)/COUNT($AB$3:$AB$14),ROW(H12)-ROW(H$5)+1),$AB$3:$AB$14-ROW($AB$3:$AB$14)/COUNT($AB$3:$AB$14),0))</f>
        <v>Edgehill</v>
      </c>
      <c r="I12" s="32">
        <f t="shared" si="5"/>
        <v>9</v>
      </c>
      <c r="J12" s="33">
        <f t="shared" si="6"/>
        <v>3</v>
      </c>
      <c r="K12" s="33">
        <f t="shared" si="7"/>
        <v>1</v>
      </c>
      <c r="L12" s="33">
        <f t="shared" si="8"/>
        <v>5</v>
      </c>
      <c r="M12" s="34">
        <f t="shared" si="9"/>
        <v>113</v>
      </c>
      <c r="N12" s="32">
        <f t="shared" si="10"/>
        <v>109</v>
      </c>
      <c r="O12" s="33">
        <f t="shared" si="11"/>
        <v>4</v>
      </c>
      <c r="P12" s="34">
        <f t="shared" si="12"/>
        <v>7</v>
      </c>
      <c r="S12" s="11" t="str">
        <f t="shared" si="0"/>
        <v>Sedgemoor</v>
      </c>
      <c r="T12" s="8">
        <f t="array" ref="T12">SUM(($A$19:$A$288=S12)*(ISNUMBER($C$19:$C$288)),($B$19:$B$288=S12)*(ISNUMBER($E$19:$E$288)))</f>
        <v>9</v>
      </c>
      <c r="U12" s="5">
        <f t="array" ref="U12">SUM((home=S12)*(homescore&gt;visitorscore),(visitor=S12)*(visitorscore&gt;homescore))</f>
        <v>6</v>
      </c>
      <c r="V12" s="5">
        <f t="array" ref="V12">SUM((home=S12)*(homescore=visitorscore)*ISNUMBER(visitorscore),(visitor=S12)*(visitorscore=homescore)*ISNUMBER(homescore))</f>
        <v>1</v>
      </c>
      <c r="W12" s="5">
        <f t="array" ref="W12">SUM((home=S12)*(homescore&lt;visitorscore),(visitor=S12)*(visitorscore&lt;homescore))</f>
        <v>2</v>
      </c>
      <c r="X12" s="9">
        <f t="shared" si="16"/>
        <v>131</v>
      </c>
      <c r="Y12" s="10">
        <f t="shared" si="17"/>
        <v>84</v>
      </c>
      <c r="Z12" s="5">
        <f t="shared" si="18"/>
        <v>47</v>
      </c>
      <c r="AA12" s="9">
        <f>U12*Options!$B$2+V12*Options!$B$3+W12*Options!$B$4+VLOOKUP(S12,$A$4:$B$15,2,0)</f>
        <v>13</v>
      </c>
      <c r="AB12">
        <f t="shared" si="4"/>
        <v>13000470131</v>
      </c>
    </row>
    <row r="13" spans="1:28" ht="28.8" x14ac:dyDescent="0.55000000000000004">
      <c r="A13" s="3" t="s">
        <v>27</v>
      </c>
      <c r="H13" s="31" t="str">
        <f t="array" ref="H13">INDEX($S$3:$S$14,MATCH(LARGE($AB$3:$AB$14-ROW($AB$3:$AB$14)/COUNT($AB$3:$AB$14),ROW(H13)-ROW(H$5)+1),$AB$3:$AB$14-ROW($AB$3:$AB$14)/COUNT($AB$3:$AB$14),0))</f>
        <v>Shrewsbury</v>
      </c>
      <c r="I13" s="32">
        <f t="shared" si="5"/>
        <v>9</v>
      </c>
      <c r="J13" s="33">
        <f t="shared" si="6"/>
        <v>3</v>
      </c>
      <c r="K13" s="33">
        <f t="shared" si="7"/>
        <v>1</v>
      </c>
      <c r="L13" s="33">
        <f t="shared" si="8"/>
        <v>5</v>
      </c>
      <c r="M13" s="34">
        <f t="shared" si="9"/>
        <v>113</v>
      </c>
      <c r="N13" s="32">
        <f t="shared" si="10"/>
        <v>124</v>
      </c>
      <c r="O13" s="33">
        <f t="shared" si="11"/>
        <v>-11</v>
      </c>
      <c r="P13" s="34">
        <f t="shared" si="12"/>
        <v>7</v>
      </c>
      <c r="S13" s="11" t="str">
        <f t="shared" si="0"/>
        <v>Langport</v>
      </c>
      <c r="T13" s="8">
        <f t="array" ref="T13">SUM(($A$19:$A$288=S13)*(ISNUMBER($C$19:$C$288)),($B$19:$B$288=S13)*(ISNUMBER($E$19:$E$288)))</f>
        <v>9</v>
      </c>
      <c r="U13" s="5">
        <f t="array" ref="U13">SUM((home=S13)*(homescore&gt;visitorscore),(visitor=S13)*(visitorscore&gt;homescore))</f>
        <v>1</v>
      </c>
      <c r="V13" s="5">
        <f t="array" ref="V13">SUM((home=S13)*(homescore=visitorscore)*ISNUMBER(visitorscore),(visitor=S13)*(visitorscore=homescore)*ISNUMBER(homescore))</f>
        <v>0</v>
      </c>
      <c r="W13" s="5">
        <f t="array" ref="W13">SUM((home=S13)*(homescore&lt;visitorscore),(visitor=S13)*(visitorscore&lt;homescore))</f>
        <v>8</v>
      </c>
      <c r="X13" s="9">
        <f t="shared" ref="X13:X14" si="19">SUMIF(home,S13,homescore)+SUMIF(visitor,S13,visitorscore)</f>
        <v>80</v>
      </c>
      <c r="Y13" s="10">
        <f t="shared" ref="Y13:Y14" si="20">SUMIF(home,S13,visitorscore)+SUMIF(visitor,S13,homescore)</f>
        <v>130</v>
      </c>
      <c r="Z13" s="5">
        <f t="shared" ref="Z13:Z14" si="21">X13-Y13</f>
        <v>-50</v>
      </c>
      <c r="AA13" s="9">
        <f>U13*Options!$B$2+V13*Options!$B$3+W13*Options!$B$4+VLOOKUP(S13,$A$4:$B$15,2,0)</f>
        <v>2</v>
      </c>
      <c r="AB13">
        <f t="shared" si="4"/>
        <v>1999500080</v>
      </c>
    </row>
    <row r="14" spans="1:28" ht="28.8" x14ac:dyDescent="0.55000000000000004">
      <c r="A14" s="3" t="s">
        <v>28</v>
      </c>
      <c r="H14" s="31" t="str">
        <f t="array" ref="H14">INDEX($S$3:$S$14,MATCH(LARGE($AB$3:$AB$14-ROW($AB$3:$AB$14)/COUNT($AB$3:$AB$14),ROW(H14)-ROW(H$5)+1),$AB$3:$AB$14-ROW($AB$3:$AB$14)/COUNT($AB$3:$AB$14),0))</f>
        <v>Worcester</v>
      </c>
      <c r="I14" s="32">
        <f t="shared" si="5"/>
        <v>9</v>
      </c>
      <c r="J14" s="33">
        <f t="shared" si="6"/>
        <v>3</v>
      </c>
      <c r="K14" s="33">
        <f t="shared" si="7"/>
        <v>0</v>
      </c>
      <c r="L14" s="33">
        <f t="shared" si="8"/>
        <v>6</v>
      </c>
      <c r="M14" s="34">
        <f t="shared" si="9"/>
        <v>105</v>
      </c>
      <c r="N14" s="32">
        <f t="shared" si="10"/>
        <v>127</v>
      </c>
      <c r="O14" s="33">
        <f t="shared" si="11"/>
        <v>-22</v>
      </c>
      <c r="P14" s="34">
        <f t="shared" si="12"/>
        <v>6</v>
      </c>
      <c r="S14" s="11" t="str">
        <f t="shared" si="0"/>
        <v>Bannockburn</v>
      </c>
      <c r="T14" s="8">
        <f t="array" ref="T14">SUM(($A$19:$A$288=S14)*(ISNUMBER($C$19:$C$288)),($B$19:$B$288=S14)*(ISNUMBER($E$19:$E$288)))</f>
        <v>9</v>
      </c>
      <c r="U14" s="5">
        <f t="array" ref="U14">SUM((home=S14)*(homescore&gt;visitorscore),(visitor=S14)*(visitorscore&gt;homescore))</f>
        <v>6</v>
      </c>
      <c r="V14" s="5">
        <f t="array" ref="V14">SUM((home=S14)*(homescore=visitorscore)*ISNUMBER(visitorscore),(visitor=S14)*(visitorscore=homescore)*ISNUMBER(homescore))</f>
        <v>0</v>
      </c>
      <c r="W14" s="5">
        <f t="array" ref="W14">SUM((home=S14)*(homescore&lt;visitorscore),(visitor=S14)*(visitorscore&lt;homescore))</f>
        <v>3</v>
      </c>
      <c r="X14" s="9">
        <f t="shared" si="19"/>
        <v>125</v>
      </c>
      <c r="Y14" s="10">
        <f t="shared" si="20"/>
        <v>112</v>
      </c>
      <c r="Z14" s="5">
        <f t="shared" si="21"/>
        <v>13</v>
      </c>
      <c r="AA14" s="9">
        <f>U14*Options!$B$2+V14*Options!$B$3+W14*Options!$B$4+VLOOKUP(S14,$A$4:$B$15,2,0)</f>
        <v>12</v>
      </c>
      <c r="AB14">
        <f t="shared" si="4"/>
        <v>12000130125</v>
      </c>
    </row>
    <row r="15" spans="1:28" ht="28.8" x14ac:dyDescent="0.55000000000000004">
      <c r="A15" s="3" t="s">
        <v>29</v>
      </c>
      <c r="H15" s="31" t="str">
        <f t="array" ref="H15">INDEX($S$3:$S$14,MATCH(LARGE($AB$3:$AB$14-ROW($AB$3:$AB$14)/COUNT($AB$3:$AB$14),ROW(H15)-ROW(H$5)+1),$AB$3:$AB$14-ROW($AB$3:$AB$14)/COUNT($AB$3:$AB$14),0))</f>
        <v>Northallerton</v>
      </c>
      <c r="I15" s="32">
        <f t="shared" si="5"/>
        <v>9</v>
      </c>
      <c r="J15" s="33">
        <f t="shared" si="6"/>
        <v>3</v>
      </c>
      <c r="K15" s="33">
        <f t="shared" si="7"/>
        <v>0</v>
      </c>
      <c r="L15" s="33">
        <f t="shared" si="8"/>
        <v>6</v>
      </c>
      <c r="M15" s="34">
        <f t="shared" si="9"/>
        <v>97</v>
      </c>
      <c r="N15" s="32">
        <f t="shared" si="10"/>
        <v>134</v>
      </c>
      <c r="O15" s="33">
        <f t="shared" si="11"/>
        <v>-37</v>
      </c>
      <c r="P15" s="34">
        <f t="shared" si="12"/>
        <v>6</v>
      </c>
    </row>
    <row r="16" spans="1:28" ht="28.8" x14ac:dyDescent="0.55000000000000004">
      <c r="H16" s="31" t="str">
        <f t="array" ref="H16">INDEX($S$3:$S$14,MATCH(LARGE($AB$3:$AB$14-ROW($AB$3:$AB$14)/COUNT($AB$3:$AB$14),ROW(H16)-ROW(H$5)+1),$AB$3:$AB$14-ROW($AB$3:$AB$14)/COUNT($AB$3:$AB$14),0))</f>
        <v>Langport</v>
      </c>
      <c r="I16" s="32">
        <f t="shared" si="5"/>
        <v>9</v>
      </c>
      <c r="J16" s="33">
        <f t="shared" si="6"/>
        <v>1</v>
      </c>
      <c r="K16" s="33">
        <f t="shared" si="7"/>
        <v>0</v>
      </c>
      <c r="L16" s="33">
        <f t="shared" si="8"/>
        <v>8</v>
      </c>
      <c r="M16" s="34">
        <f t="shared" si="9"/>
        <v>80</v>
      </c>
      <c r="N16" s="32">
        <f t="shared" si="10"/>
        <v>130</v>
      </c>
      <c r="O16" s="33">
        <f t="shared" si="11"/>
        <v>-50</v>
      </c>
      <c r="P16" s="34">
        <f t="shared" si="12"/>
        <v>2</v>
      </c>
    </row>
    <row r="18" spans="1:6" ht="21" x14ac:dyDescent="0.4">
      <c r="A18" s="38" t="s">
        <v>17</v>
      </c>
      <c r="B18" s="25"/>
      <c r="C18" s="39"/>
      <c r="D18" s="39"/>
      <c r="E18" s="39"/>
      <c r="F18" s="25"/>
    </row>
    <row r="19" spans="1:6" ht="18" x14ac:dyDescent="0.35">
      <c r="A19" s="45" t="str">
        <f>A4</f>
        <v>Hastings</v>
      </c>
      <c r="B19" s="45" t="str">
        <f>A5</f>
        <v>Worcester</v>
      </c>
      <c r="C19" s="46">
        <v>12</v>
      </c>
      <c r="D19" s="47"/>
      <c r="E19" s="47">
        <v>18</v>
      </c>
      <c r="F19" s="48">
        <v>45915</v>
      </c>
    </row>
    <row r="20" spans="1:6" ht="18" x14ac:dyDescent="0.35">
      <c r="A20" s="45" t="str">
        <f>A6</f>
        <v>Towton</v>
      </c>
      <c r="B20" s="45" t="str">
        <f>A7</f>
        <v>Naseby</v>
      </c>
      <c r="C20" s="46">
        <v>5</v>
      </c>
      <c r="D20" s="47"/>
      <c r="E20" s="47">
        <v>15</v>
      </c>
      <c r="F20" s="49"/>
    </row>
    <row r="21" spans="1:6" ht="18" x14ac:dyDescent="0.35">
      <c r="A21" s="45" t="str">
        <f>A8</f>
        <v>Northallerton</v>
      </c>
      <c r="B21" s="45" t="str">
        <f>A9</f>
        <v>Edgehill</v>
      </c>
      <c r="C21" s="46">
        <v>15</v>
      </c>
      <c r="D21" s="47"/>
      <c r="E21" s="47">
        <v>13</v>
      </c>
      <c r="F21" s="49"/>
    </row>
    <row r="22" spans="1:6" ht="18" x14ac:dyDescent="0.35">
      <c r="A22" s="45" t="str">
        <f>A10</f>
        <v>Lewes</v>
      </c>
      <c r="B22" s="45" t="str">
        <f>A11</f>
        <v>Culloden</v>
      </c>
      <c r="C22" s="46">
        <v>8</v>
      </c>
      <c r="D22" s="47"/>
      <c r="E22" s="47">
        <v>19</v>
      </c>
      <c r="F22" s="49"/>
    </row>
    <row r="23" spans="1:6" ht="18" x14ac:dyDescent="0.35">
      <c r="A23" s="45" t="str">
        <f>A12</f>
        <v>Shrewsbury</v>
      </c>
      <c r="B23" s="45" t="str">
        <f>A13</f>
        <v>Sedgemoor</v>
      </c>
      <c r="C23" s="46">
        <v>4</v>
      </c>
      <c r="D23" s="47"/>
      <c r="E23" s="47">
        <v>13</v>
      </c>
      <c r="F23" s="49"/>
    </row>
    <row r="24" spans="1:6" ht="18" x14ac:dyDescent="0.35">
      <c r="A24" s="45" t="str">
        <f>A14</f>
        <v>Langport</v>
      </c>
      <c r="B24" s="45" t="str">
        <f>A15</f>
        <v>Bannockburn</v>
      </c>
      <c r="C24" s="46">
        <v>11</v>
      </c>
      <c r="D24" s="47"/>
      <c r="E24" s="47">
        <v>13</v>
      </c>
      <c r="F24" s="49"/>
    </row>
    <row r="25" spans="1:6" ht="18" x14ac:dyDescent="0.35">
      <c r="A25" s="40" t="str">
        <f>A13</f>
        <v>Sedgemoor</v>
      </c>
      <c r="B25" s="40" t="str">
        <f>A14</f>
        <v>Langport</v>
      </c>
      <c r="C25" s="41">
        <v>18</v>
      </c>
      <c r="D25" s="42"/>
      <c r="E25" s="42">
        <v>11</v>
      </c>
      <c r="F25" s="43">
        <v>45922</v>
      </c>
    </row>
    <row r="26" spans="1:6" ht="18" x14ac:dyDescent="0.35">
      <c r="A26" s="40" t="str">
        <f>A12</f>
        <v>Shrewsbury</v>
      </c>
      <c r="B26" s="40" t="str">
        <f>A11</f>
        <v>Culloden</v>
      </c>
      <c r="C26" s="41">
        <v>5</v>
      </c>
      <c r="D26" s="42"/>
      <c r="E26" s="42">
        <v>15</v>
      </c>
      <c r="F26" s="44"/>
    </row>
    <row r="27" spans="1:6" ht="18" x14ac:dyDescent="0.35">
      <c r="A27" s="40" t="str">
        <f>A4</f>
        <v>Hastings</v>
      </c>
      <c r="B27" s="40" t="str">
        <f>A15</f>
        <v>Bannockburn</v>
      </c>
      <c r="C27" s="41">
        <v>8</v>
      </c>
      <c r="D27" s="42"/>
      <c r="E27" s="42">
        <v>13</v>
      </c>
      <c r="F27" s="44"/>
    </row>
    <row r="28" spans="1:6" ht="18" x14ac:dyDescent="0.35">
      <c r="A28" s="40" t="str">
        <f>A7</f>
        <v>Naseby</v>
      </c>
      <c r="B28" s="40" t="str">
        <f>A8</f>
        <v>Northallerton</v>
      </c>
      <c r="C28" s="41">
        <v>22</v>
      </c>
      <c r="D28" s="42"/>
      <c r="E28" s="42">
        <v>6</v>
      </c>
      <c r="F28" s="44"/>
    </row>
    <row r="29" spans="1:6" ht="18" x14ac:dyDescent="0.35">
      <c r="A29" s="40" t="str">
        <f>A10</f>
        <v>Lewes</v>
      </c>
      <c r="B29" s="40" t="str">
        <f>A9</f>
        <v>Edgehill</v>
      </c>
      <c r="C29" s="41">
        <v>13</v>
      </c>
      <c r="D29" s="42"/>
      <c r="E29" s="42">
        <v>12</v>
      </c>
      <c r="F29" s="44"/>
    </row>
    <row r="30" spans="1:6" ht="18" x14ac:dyDescent="0.35">
      <c r="A30" s="40" t="str">
        <f>A5</f>
        <v>Worcester</v>
      </c>
      <c r="B30" s="40" t="str">
        <f>A6</f>
        <v>Towton</v>
      </c>
      <c r="C30" s="41">
        <v>11</v>
      </c>
      <c r="D30" s="42"/>
      <c r="E30" s="42">
        <v>13</v>
      </c>
      <c r="F30" s="44"/>
    </row>
    <row r="31" spans="1:6" ht="18" x14ac:dyDescent="0.35">
      <c r="A31" s="45" t="str">
        <f>A6</f>
        <v>Towton</v>
      </c>
      <c r="B31" s="45" t="str">
        <f>A8</f>
        <v>Northallerton</v>
      </c>
      <c r="C31" s="46">
        <v>16</v>
      </c>
      <c r="D31" s="47"/>
      <c r="E31" s="47">
        <v>5</v>
      </c>
      <c r="F31" s="43">
        <v>45929</v>
      </c>
    </row>
    <row r="32" spans="1:6" ht="18" x14ac:dyDescent="0.35">
      <c r="A32" s="45" t="str">
        <f>A15</f>
        <v>Bannockburn</v>
      </c>
      <c r="B32" s="45" t="str">
        <f>A5</f>
        <v>Worcester</v>
      </c>
      <c r="C32" s="46">
        <v>16</v>
      </c>
      <c r="D32" s="47"/>
      <c r="E32" s="47">
        <v>9</v>
      </c>
      <c r="F32" s="44"/>
    </row>
    <row r="33" spans="1:29" ht="18" x14ac:dyDescent="0.35">
      <c r="A33" s="45" t="str">
        <f>A11</f>
        <v>Culloden</v>
      </c>
      <c r="B33" s="45" t="str">
        <f>A13</f>
        <v>Sedgemoor</v>
      </c>
      <c r="C33" s="46">
        <v>14</v>
      </c>
      <c r="D33" s="47"/>
      <c r="E33" s="47">
        <v>14</v>
      </c>
      <c r="F33" s="44"/>
    </row>
    <row r="34" spans="1:29" ht="18" x14ac:dyDescent="0.35">
      <c r="A34" s="45" t="str">
        <f>A12</f>
        <v>Shrewsbury</v>
      </c>
      <c r="B34" s="45" t="str">
        <f>A10</f>
        <v>Lewes</v>
      </c>
      <c r="C34" s="46">
        <v>25</v>
      </c>
      <c r="D34" s="47"/>
      <c r="E34" s="47">
        <v>5</v>
      </c>
      <c r="F34" s="44"/>
      <c r="AB34" s="5"/>
      <c r="AC34" s="5"/>
    </row>
    <row r="35" spans="1:29" ht="18" x14ac:dyDescent="0.35">
      <c r="A35" s="45" t="str">
        <f>A4</f>
        <v>Hastings</v>
      </c>
      <c r="B35" s="45" t="str">
        <f>A14</f>
        <v>Langport</v>
      </c>
      <c r="C35" s="46">
        <v>8</v>
      </c>
      <c r="D35" s="47"/>
      <c r="E35" s="47">
        <v>9</v>
      </c>
      <c r="F35" s="44"/>
      <c r="AB35" s="5"/>
      <c r="AC35" s="5"/>
    </row>
    <row r="36" spans="1:29" ht="18" x14ac:dyDescent="0.35">
      <c r="A36" s="45" t="str">
        <f>A9</f>
        <v>Edgehill</v>
      </c>
      <c r="B36" s="45" t="str">
        <f>A7</f>
        <v>Naseby</v>
      </c>
      <c r="C36" s="46">
        <v>9</v>
      </c>
      <c r="D36" s="47"/>
      <c r="E36" s="47">
        <v>11</v>
      </c>
      <c r="F36" s="44"/>
      <c r="AB36" s="5"/>
      <c r="AC36" s="5"/>
    </row>
    <row r="37" spans="1:29" ht="18" x14ac:dyDescent="0.35">
      <c r="A37" s="40" t="str">
        <f>A7</f>
        <v>Naseby</v>
      </c>
      <c r="B37" s="40" t="str">
        <f>A10</f>
        <v>Lewes</v>
      </c>
      <c r="C37" s="41">
        <v>6</v>
      </c>
      <c r="D37" s="42"/>
      <c r="E37" s="42">
        <v>20</v>
      </c>
      <c r="F37" s="43">
        <v>45936</v>
      </c>
    </row>
    <row r="38" spans="1:29" ht="18" x14ac:dyDescent="0.35">
      <c r="A38" s="40" t="str">
        <f>A8</f>
        <v>Northallerton</v>
      </c>
      <c r="B38" s="40" t="str">
        <f>A4</f>
        <v>Hastings</v>
      </c>
      <c r="C38" s="41">
        <v>11</v>
      </c>
      <c r="D38" s="42"/>
      <c r="E38" s="42">
        <v>16</v>
      </c>
      <c r="F38" s="44"/>
    </row>
    <row r="39" spans="1:29" ht="18" x14ac:dyDescent="0.35">
      <c r="A39" s="40" t="str">
        <f>A9</f>
        <v>Edgehill</v>
      </c>
      <c r="B39" s="40" t="str">
        <f>A6</f>
        <v>Towton</v>
      </c>
      <c r="C39" s="41">
        <v>23</v>
      </c>
      <c r="D39" s="42"/>
      <c r="E39" s="42">
        <v>7</v>
      </c>
      <c r="F39" s="44"/>
    </row>
    <row r="40" spans="1:29" ht="18" x14ac:dyDescent="0.35">
      <c r="A40" s="40" t="str">
        <f>A5</f>
        <v>Worcester</v>
      </c>
      <c r="B40" s="40" t="str">
        <f>A13</f>
        <v>Sedgemoor</v>
      </c>
      <c r="C40" s="41">
        <v>10</v>
      </c>
      <c r="D40" s="42"/>
      <c r="E40" s="42">
        <v>16</v>
      </c>
      <c r="F40" s="44"/>
    </row>
    <row r="41" spans="1:29" ht="18" x14ac:dyDescent="0.35">
      <c r="A41" s="40" t="str">
        <f>A15</f>
        <v>Bannockburn</v>
      </c>
      <c r="B41" s="40" t="str">
        <f>A12</f>
        <v>Shrewsbury</v>
      </c>
      <c r="C41" s="41">
        <v>22</v>
      </c>
      <c r="D41" s="42"/>
      <c r="E41" s="42">
        <v>10</v>
      </c>
      <c r="F41" s="44"/>
    </row>
    <row r="42" spans="1:29" ht="18" x14ac:dyDescent="0.35">
      <c r="A42" s="40" t="str">
        <f>A11</f>
        <v>Culloden</v>
      </c>
      <c r="B42" s="40" t="str">
        <f>A14</f>
        <v>Langport</v>
      </c>
      <c r="C42" s="41">
        <v>10</v>
      </c>
      <c r="D42" s="42"/>
      <c r="E42" s="42">
        <v>8</v>
      </c>
      <c r="F42" s="44"/>
    </row>
    <row r="43" spans="1:29" ht="18" x14ac:dyDescent="0.35">
      <c r="A43" s="45" t="str">
        <f>A13</f>
        <v>Sedgemoor</v>
      </c>
      <c r="B43" s="45" t="str">
        <f>A15</f>
        <v>Bannockburn</v>
      </c>
      <c r="C43" s="46">
        <v>21</v>
      </c>
      <c r="D43" s="47"/>
      <c r="E43" s="47">
        <v>6</v>
      </c>
      <c r="F43" s="43">
        <v>45943</v>
      </c>
    </row>
    <row r="44" spans="1:29" ht="18" x14ac:dyDescent="0.35">
      <c r="A44" s="45" t="str">
        <f>A4</f>
        <v>Hastings</v>
      </c>
      <c r="B44" s="45" t="str">
        <f>A6</f>
        <v>Towton</v>
      </c>
      <c r="C44" s="46">
        <v>9</v>
      </c>
      <c r="D44" s="47"/>
      <c r="E44" s="47">
        <v>15</v>
      </c>
      <c r="F44" s="44"/>
    </row>
    <row r="45" spans="1:29" ht="18" x14ac:dyDescent="0.35">
      <c r="A45" s="45" t="str">
        <f>A11</f>
        <v>Culloden</v>
      </c>
      <c r="B45" s="45" t="str">
        <f>A9</f>
        <v>Edgehill</v>
      </c>
      <c r="C45" s="46">
        <v>19</v>
      </c>
      <c r="D45" s="47"/>
      <c r="E45" s="47">
        <v>7</v>
      </c>
      <c r="F45" s="44"/>
    </row>
    <row r="46" spans="1:29" ht="18" x14ac:dyDescent="0.35">
      <c r="A46" s="45" t="str">
        <f>A12</f>
        <v>Shrewsbury</v>
      </c>
      <c r="B46" s="45" t="str">
        <f>A14</f>
        <v>Langport</v>
      </c>
      <c r="C46" s="46">
        <v>21</v>
      </c>
      <c r="D46" s="47"/>
      <c r="E46" s="47">
        <v>13</v>
      </c>
      <c r="F46" s="44"/>
    </row>
    <row r="47" spans="1:29" ht="18" x14ac:dyDescent="0.35">
      <c r="A47" s="45" t="str">
        <f>A5</f>
        <v>Worcester</v>
      </c>
      <c r="B47" s="45" t="str">
        <f>A7</f>
        <v>Naseby</v>
      </c>
      <c r="C47" s="46">
        <v>7</v>
      </c>
      <c r="D47" s="47"/>
      <c r="E47" s="47">
        <v>16</v>
      </c>
      <c r="F47" s="44"/>
    </row>
    <row r="48" spans="1:29" ht="18" x14ac:dyDescent="0.35">
      <c r="A48" s="45" t="str">
        <f>A10</f>
        <v>Lewes</v>
      </c>
      <c r="B48" s="45" t="str">
        <f>A8</f>
        <v>Northallerton</v>
      </c>
      <c r="C48" s="46">
        <v>11</v>
      </c>
      <c r="D48" s="47"/>
      <c r="E48" s="47">
        <v>17</v>
      </c>
      <c r="F48" s="44"/>
    </row>
    <row r="49" spans="1:6" ht="18" x14ac:dyDescent="0.35">
      <c r="A49" s="40" t="str">
        <f>A15</f>
        <v>Bannockburn</v>
      </c>
      <c r="B49" s="40" t="str">
        <f>A6</f>
        <v>Towton</v>
      </c>
      <c r="C49" s="41"/>
      <c r="D49" s="42"/>
      <c r="E49" s="42"/>
      <c r="F49" s="43">
        <v>45950</v>
      </c>
    </row>
    <row r="50" spans="1:6" ht="18" x14ac:dyDescent="0.35">
      <c r="A50" s="40" t="str">
        <f>A7</f>
        <v>Naseby</v>
      </c>
      <c r="B50" s="40" t="str">
        <f>A12</f>
        <v>Shrewsbury</v>
      </c>
      <c r="C50" s="41"/>
      <c r="D50" s="42"/>
      <c r="E50" s="42"/>
      <c r="F50" s="44"/>
    </row>
    <row r="51" spans="1:6" ht="18" x14ac:dyDescent="0.35">
      <c r="A51" s="40" t="str">
        <f>A5</f>
        <v>Worcester</v>
      </c>
      <c r="B51" s="40" t="str">
        <f>A10</f>
        <v>Lewes</v>
      </c>
      <c r="C51" s="41"/>
      <c r="D51" s="42"/>
      <c r="E51" s="42"/>
      <c r="F51" s="44"/>
    </row>
    <row r="52" spans="1:6" ht="18" x14ac:dyDescent="0.35">
      <c r="A52" s="40" t="str">
        <f>A14</f>
        <v>Langport</v>
      </c>
      <c r="B52" s="40" t="str">
        <f>A9</f>
        <v>Edgehill</v>
      </c>
      <c r="C52" s="41"/>
      <c r="D52" s="42"/>
      <c r="E52" s="42"/>
      <c r="F52" s="44"/>
    </row>
    <row r="53" spans="1:6" ht="18" x14ac:dyDescent="0.35">
      <c r="A53" s="40" t="str">
        <f>A11</f>
        <v>Culloden</v>
      </c>
      <c r="B53" s="40" t="str">
        <f>A8</f>
        <v>Northallerton</v>
      </c>
      <c r="C53" s="41"/>
      <c r="D53" s="42"/>
      <c r="E53" s="42"/>
      <c r="F53" s="44"/>
    </row>
    <row r="54" spans="1:6" ht="18" x14ac:dyDescent="0.35">
      <c r="A54" s="40" t="str">
        <f>A13</f>
        <v>Sedgemoor</v>
      </c>
      <c r="B54" s="40" t="str">
        <f>A4</f>
        <v>Hastings</v>
      </c>
      <c r="C54" s="41"/>
      <c r="D54" s="42"/>
      <c r="E54" s="42"/>
      <c r="F54" s="44"/>
    </row>
    <row r="55" spans="1:6" ht="18" x14ac:dyDescent="0.35">
      <c r="A55" s="45" t="str">
        <f>A5</f>
        <v>Worcester</v>
      </c>
      <c r="B55" s="45" t="str">
        <f>A11</f>
        <v>Culloden</v>
      </c>
      <c r="C55" s="46">
        <v>18</v>
      </c>
      <c r="D55" s="47"/>
      <c r="E55" s="47">
        <v>15</v>
      </c>
      <c r="F55" s="43">
        <v>45957</v>
      </c>
    </row>
    <row r="56" spans="1:6" ht="18" x14ac:dyDescent="0.35">
      <c r="A56" s="45" t="str">
        <f>A9</f>
        <v>Edgehill</v>
      </c>
      <c r="B56" s="45" t="str">
        <f>A13</f>
        <v>Sedgemoor</v>
      </c>
      <c r="C56" s="46">
        <v>14</v>
      </c>
      <c r="D56" s="47"/>
      <c r="E56" s="47">
        <v>8</v>
      </c>
      <c r="F56" s="44"/>
    </row>
    <row r="57" spans="1:6" ht="18" x14ac:dyDescent="0.35">
      <c r="A57" s="45" t="str">
        <f>A7</f>
        <v>Naseby</v>
      </c>
      <c r="B57" s="45" t="str">
        <f>A4</f>
        <v>Hastings</v>
      </c>
      <c r="C57" s="46">
        <v>8</v>
      </c>
      <c r="D57" s="47"/>
      <c r="E57" s="47">
        <v>19</v>
      </c>
      <c r="F57" s="44"/>
    </row>
    <row r="58" spans="1:6" ht="18" x14ac:dyDescent="0.35">
      <c r="A58" s="45" t="str">
        <f>A8</f>
        <v>Northallerton</v>
      </c>
      <c r="B58" s="45" t="str">
        <f>A12</f>
        <v>Shrewsbury</v>
      </c>
      <c r="C58" s="46">
        <v>7</v>
      </c>
      <c r="D58" s="47"/>
      <c r="E58" s="47">
        <v>17</v>
      </c>
      <c r="F58" s="44"/>
    </row>
    <row r="59" spans="1:6" ht="18" x14ac:dyDescent="0.35">
      <c r="A59" s="45" t="str">
        <f>A14</f>
        <v>Langport</v>
      </c>
      <c r="B59" s="45" t="str">
        <f>A6</f>
        <v>Towton</v>
      </c>
      <c r="C59" s="46">
        <v>10</v>
      </c>
      <c r="D59" s="47"/>
      <c r="E59" s="47">
        <v>12</v>
      </c>
      <c r="F59" s="44"/>
    </row>
    <row r="60" spans="1:6" ht="18" x14ac:dyDescent="0.35">
      <c r="A60" s="45" t="str">
        <f>A15</f>
        <v>Bannockburn</v>
      </c>
      <c r="B60" s="45" t="str">
        <f>A10</f>
        <v>Lewes</v>
      </c>
      <c r="C60" s="46">
        <v>8</v>
      </c>
      <c r="D60" s="47"/>
      <c r="E60" s="47">
        <v>20</v>
      </c>
      <c r="F60" s="44"/>
    </row>
    <row r="61" spans="1:6" ht="18" x14ac:dyDescent="0.35">
      <c r="A61" s="40" t="str">
        <f>A12</f>
        <v>Shrewsbury</v>
      </c>
      <c r="B61" s="40" t="str">
        <f>A4</f>
        <v>Hastings</v>
      </c>
      <c r="C61" s="41">
        <v>9</v>
      </c>
      <c r="D61" s="42"/>
      <c r="E61" s="42">
        <v>23</v>
      </c>
      <c r="F61" s="43">
        <v>45964</v>
      </c>
    </row>
    <row r="62" spans="1:6" ht="18" x14ac:dyDescent="0.35">
      <c r="A62" s="40" t="str">
        <f>A10</f>
        <v>Lewes</v>
      </c>
      <c r="B62" s="40" t="str">
        <f>A14</f>
        <v>Langport</v>
      </c>
      <c r="C62" s="41">
        <v>14</v>
      </c>
      <c r="D62" s="42"/>
      <c r="E62" s="42">
        <v>7</v>
      </c>
      <c r="F62" s="44"/>
    </row>
    <row r="63" spans="1:6" ht="18" x14ac:dyDescent="0.35">
      <c r="A63" s="40" t="str">
        <f>A6</f>
        <v>Towton</v>
      </c>
      <c r="B63" s="40" t="str">
        <f>A13</f>
        <v>Sedgemoor</v>
      </c>
      <c r="C63" s="41">
        <v>7</v>
      </c>
      <c r="D63" s="42"/>
      <c r="E63" s="42">
        <v>21</v>
      </c>
      <c r="F63" s="44"/>
    </row>
    <row r="64" spans="1:6" ht="18" x14ac:dyDescent="0.35">
      <c r="A64" s="40" t="str">
        <f>A9</f>
        <v>Edgehill</v>
      </c>
      <c r="B64" s="40" t="str">
        <f>A15</f>
        <v>Bannockburn</v>
      </c>
      <c r="C64" s="41">
        <v>7</v>
      </c>
      <c r="D64" s="42"/>
      <c r="E64" s="42">
        <v>19</v>
      </c>
      <c r="F64" s="44"/>
    </row>
    <row r="65" spans="1:6" ht="18" x14ac:dyDescent="0.35">
      <c r="A65" s="40" t="str">
        <f>A8</f>
        <v>Northallerton</v>
      </c>
      <c r="B65" s="40" t="str">
        <f>A5</f>
        <v>Worcester</v>
      </c>
      <c r="C65" s="41">
        <v>20</v>
      </c>
      <c r="D65" s="42"/>
      <c r="E65" s="42">
        <v>9</v>
      </c>
      <c r="F65" s="44"/>
    </row>
    <row r="66" spans="1:6" ht="18" x14ac:dyDescent="0.35">
      <c r="A66" s="40" t="str">
        <f>A7</f>
        <v>Naseby</v>
      </c>
      <c r="B66" s="40" t="str">
        <f>A11</f>
        <v>Culloden</v>
      </c>
      <c r="C66" s="41">
        <v>9</v>
      </c>
      <c r="D66" s="42"/>
      <c r="E66" s="42">
        <v>12</v>
      </c>
      <c r="F66" s="44"/>
    </row>
    <row r="67" spans="1:6" ht="18" x14ac:dyDescent="0.35">
      <c r="A67" s="45" t="str">
        <f>A14</f>
        <v>Langport</v>
      </c>
      <c r="B67" s="45" t="str">
        <f>A7</f>
        <v>Naseby</v>
      </c>
      <c r="C67" s="46">
        <v>8</v>
      </c>
      <c r="D67" s="47"/>
      <c r="E67" s="47">
        <v>16</v>
      </c>
      <c r="F67" s="43">
        <v>45971</v>
      </c>
    </row>
    <row r="68" spans="1:6" ht="18" x14ac:dyDescent="0.35">
      <c r="A68" s="45" t="str">
        <f>A5</f>
        <v>Worcester</v>
      </c>
      <c r="B68" s="45" t="str">
        <f>A9</f>
        <v>Edgehill</v>
      </c>
      <c r="C68" s="46">
        <v>5</v>
      </c>
      <c r="D68" s="47"/>
      <c r="E68" s="47">
        <v>16</v>
      </c>
      <c r="F68" s="44"/>
    </row>
    <row r="69" spans="1:6" ht="18" x14ac:dyDescent="0.35">
      <c r="A69" s="45" t="str">
        <f>A15</f>
        <v>Bannockburn</v>
      </c>
      <c r="B69" s="45" t="str">
        <f>A8</f>
        <v>Northallerton</v>
      </c>
      <c r="C69" s="46">
        <v>18</v>
      </c>
      <c r="D69" s="47"/>
      <c r="E69" s="47">
        <v>9</v>
      </c>
      <c r="F69" s="44"/>
    </row>
    <row r="70" spans="1:6" ht="18" x14ac:dyDescent="0.35">
      <c r="A70" s="45" t="str">
        <f>A11</f>
        <v>Culloden</v>
      </c>
      <c r="B70" s="45" t="str">
        <f>A4</f>
        <v>Hastings</v>
      </c>
      <c r="C70" s="46">
        <v>13</v>
      </c>
      <c r="D70" s="47"/>
      <c r="E70" s="47">
        <v>12</v>
      </c>
      <c r="F70" s="44"/>
    </row>
    <row r="71" spans="1:6" ht="18" x14ac:dyDescent="0.35">
      <c r="A71" s="45" t="str">
        <f>A13</f>
        <v>Sedgemoor</v>
      </c>
      <c r="B71" s="45" t="str">
        <f>A10</f>
        <v>Lewes</v>
      </c>
      <c r="C71" s="46">
        <v>8</v>
      </c>
      <c r="D71" s="47"/>
      <c r="E71" s="47">
        <v>11</v>
      </c>
      <c r="F71" s="44"/>
    </row>
    <row r="72" spans="1:6" ht="18" x14ac:dyDescent="0.35">
      <c r="A72" s="45" t="str">
        <f>A6</f>
        <v>Towton</v>
      </c>
      <c r="B72" s="45" t="str">
        <f>A12</f>
        <v>Shrewsbury</v>
      </c>
      <c r="C72" s="46">
        <v>14</v>
      </c>
      <c r="D72" s="47"/>
      <c r="E72" s="47">
        <v>10</v>
      </c>
      <c r="F72" s="44"/>
    </row>
    <row r="73" spans="1:6" ht="18" x14ac:dyDescent="0.35">
      <c r="A73" s="40" t="str">
        <f>A14</f>
        <v>Langport</v>
      </c>
      <c r="B73" s="40" t="str">
        <f>A5</f>
        <v>Worcester</v>
      </c>
      <c r="C73" s="41">
        <v>3</v>
      </c>
      <c r="D73" s="42"/>
      <c r="E73" s="42">
        <v>18</v>
      </c>
      <c r="F73" s="43">
        <v>45978</v>
      </c>
    </row>
    <row r="74" spans="1:6" ht="18" x14ac:dyDescent="0.35">
      <c r="A74" s="40" t="str">
        <f>A4</f>
        <v>Hastings</v>
      </c>
      <c r="B74" s="40" t="str">
        <f>A10</f>
        <v>Lewes</v>
      </c>
      <c r="C74" s="41">
        <v>20</v>
      </c>
      <c r="D74" s="42"/>
      <c r="E74" s="42">
        <v>5</v>
      </c>
      <c r="F74" s="44"/>
    </row>
    <row r="75" spans="1:6" ht="18" x14ac:dyDescent="0.35">
      <c r="A75" s="40" t="str">
        <f>A9</f>
        <v>Edgehill</v>
      </c>
      <c r="B75" s="40" t="str">
        <f>A12</f>
        <v>Shrewsbury</v>
      </c>
      <c r="C75" s="41">
        <v>12</v>
      </c>
      <c r="D75" s="42"/>
      <c r="E75" s="42">
        <v>12</v>
      </c>
      <c r="F75" s="44"/>
    </row>
    <row r="76" spans="1:6" ht="18" x14ac:dyDescent="0.35">
      <c r="A76" s="40" t="str">
        <f>A15</f>
        <v>Bannockburn</v>
      </c>
      <c r="B76" s="40" t="str">
        <f>A7</f>
        <v>Naseby</v>
      </c>
      <c r="C76" s="41">
        <v>10</v>
      </c>
      <c r="D76" s="42"/>
      <c r="E76" s="42">
        <v>17</v>
      </c>
      <c r="F76" s="44"/>
    </row>
    <row r="77" spans="1:6" ht="18" x14ac:dyDescent="0.35">
      <c r="A77" s="40" t="str">
        <f>A6</f>
        <v>Towton</v>
      </c>
      <c r="B77" s="40" t="str">
        <f>A11</f>
        <v>Culloden</v>
      </c>
      <c r="C77" s="41">
        <v>6</v>
      </c>
      <c r="D77" s="42"/>
      <c r="E77" s="42">
        <v>22</v>
      </c>
      <c r="F77" s="44"/>
    </row>
    <row r="78" spans="1:6" ht="18" x14ac:dyDescent="0.35">
      <c r="A78" s="40" t="str">
        <f>A8</f>
        <v>Northallerton</v>
      </c>
      <c r="B78" s="40" t="str">
        <f>A13</f>
        <v>Sedgemoor</v>
      </c>
      <c r="C78" s="41">
        <v>7</v>
      </c>
      <c r="D78" s="42"/>
      <c r="E78" s="42">
        <v>12</v>
      </c>
      <c r="F78" s="44"/>
    </row>
    <row r="79" spans="1:6" ht="18" x14ac:dyDescent="0.35">
      <c r="A79" s="45" t="str">
        <f>A11</f>
        <v>Culloden</v>
      </c>
      <c r="B79" s="45" t="str">
        <f>A15</f>
        <v>Bannockburn</v>
      </c>
      <c r="C79" s="46"/>
      <c r="D79" s="47"/>
      <c r="E79" s="47"/>
      <c r="F79" s="43">
        <v>45985</v>
      </c>
    </row>
    <row r="80" spans="1:6" ht="18" x14ac:dyDescent="0.35">
      <c r="A80" s="45" t="str">
        <f>A14</f>
        <v>Langport</v>
      </c>
      <c r="B80" s="45" t="str">
        <f>A8</f>
        <v>Northallerton</v>
      </c>
      <c r="C80" s="46"/>
      <c r="D80" s="47"/>
      <c r="E80" s="47"/>
      <c r="F80" s="44"/>
    </row>
    <row r="81" spans="1:6" ht="18" x14ac:dyDescent="0.35">
      <c r="A81" s="45" t="str">
        <f>A13</f>
        <v>Sedgemoor</v>
      </c>
      <c r="B81" s="45" t="str">
        <f>A7</f>
        <v>Naseby</v>
      </c>
      <c r="C81" s="46"/>
      <c r="D81" s="47"/>
      <c r="E81" s="47"/>
      <c r="F81" s="44"/>
    </row>
    <row r="82" spans="1:6" ht="18" x14ac:dyDescent="0.35">
      <c r="A82" s="45" t="str">
        <f>A6</f>
        <v>Towton</v>
      </c>
      <c r="B82" s="45" t="str">
        <f>A10</f>
        <v>Lewes</v>
      </c>
      <c r="C82" s="46"/>
      <c r="D82" s="47"/>
      <c r="E82" s="47"/>
      <c r="F82" s="44"/>
    </row>
    <row r="83" spans="1:6" ht="18" x14ac:dyDescent="0.35">
      <c r="A83" s="45" t="str">
        <f>A9</f>
        <v>Edgehill</v>
      </c>
      <c r="B83" s="45" t="str">
        <f>A4</f>
        <v>Hastings</v>
      </c>
      <c r="C83" s="46"/>
      <c r="D83" s="47"/>
      <c r="E83" s="47"/>
      <c r="F83" s="44"/>
    </row>
    <row r="84" spans="1:6" ht="18" x14ac:dyDescent="0.35">
      <c r="A84" s="45" t="str">
        <f>A12</f>
        <v>Shrewsbury</v>
      </c>
      <c r="B84" s="45" t="str">
        <f>A5</f>
        <v>Worcester</v>
      </c>
      <c r="C84" s="46"/>
      <c r="D84" s="47"/>
      <c r="E84" s="47"/>
      <c r="F84" s="44"/>
    </row>
    <row r="86" spans="1:6" x14ac:dyDescent="0.3">
      <c r="A86" s="18"/>
    </row>
    <row r="87" spans="1:6" x14ac:dyDescent="0.3">
      <c r="A87" s="22"/>
      <c r="B87" s="22"/>
      <c r="C87" s="23"/>
      <c r="D87" s="24"/>
      <c r="E87" s="24"/>
    </row>
    <row r="88" spans="1:6" x14ac:dyDescent="0.3">
      <c r="A88" s="22"/>
      <c r="B88" s="22"/>
      <c r="C88" s="23"/>
      <c r="D88" s="24"/>
      <c r="E88" s="24"/>
    </row>
    <row r="89" spans="1:6" x14ac:dyDescent="0.3">
      <c r="A89" s="22"/>
      <c r="B89" s="22"/>
      <c r="C89" s="23"/>
      <c r="D89" s="24"/>
      <c r="E89" s="24"/>
    </row>
    <row r="90" spans="1:6" x14ac:dyDescent="0.3">
      <c r="A90" s="22"/>
      <c r="B90" s="22"/>
      <c r="C90" s="23"/>
      <c r="D90" s="24"/>
      <c r="E90" s="24"/>
    </row>
    <row r="91" spans="1:6" x14ac:dyDescent="0.3">
      <c r="A91" s="22"/>
      <c r="B91" s="22"/>
      <c r="C91" s="23"/>
      <c r="D91" s="24"/>
      <c r="E91" s="24"/>
    </row>
    <row r="92" spans="1:6" x14ac:dyDescent="0.3">
      <c r="A92" s="22"/>
      <c r="B92" s="22"/>
      <c r="C92" s="23"/>
      <c r="D92" s="24"/>
      <c r="E92" s="24"/>
    </row>
    <row r="93" spans="1:6" x14ac:dyDescent="0.3">
      <c r="A93" s="3"/>
      <c r="B93" s="3"/>
      <c r="C93" s="19"/>
      <c r="D93" s="12"/>
      <c r="E93" s="12"/>
    </row>
    <row r="94" spans="1:6" x14ac:dyDescent="0.3">
      <c r="A94" s="3"/>
      <c r="B94" s="3"/>
      <c r="C94" s="19"/>
      <c r="D94" s="12"/>
      <c r="E94" s="12"/>
    </row>
    <row r="95" spans="1:6" x14ac:dyDescent="0.3">
      <c r="A95" s="3"/>
      <c r="B95" s="3"/>
      <c r="C95" s="19"/>
      <c r="D95" s="12"/>
      <c r="E95" s="12"/>
    </row>
    <row r="96" spans="1:6" x14ac:dyDescent="0.3">
      <c r="A96" s="3"/>
      <c r="B96" s="3"/>
      <c r="C96" s="19"/>
      <c r="D96" s="12"/>
      <c r="E96" s="12"/>
    </row>
    <row r="97" spans="1:5" x14ac:dyDescent="0.3">
      <c r="A97" s="3"/>
      <c r="B97" s="3"/>
      <c r="C97" s="19"/>
      <c r="D97" s="12"/>
      <c r="E97" s="12"/>
    </row>
    <row r="98" spans="1:5" x14ac:dyDescent="0.3">
      <c r="A98" s="3"/>
      <c r="B98" s="3"/>
      <c r="C98" s="19"/>
      <c r="D98" s="12"/>
      <c r="E98" s="12"/>
    </row>
    <row r="99" spans="1:5" x14ac:dyDescent="0.3">
      <c r="A99" s="22"/>
      <c r="B99" s="22"/>
      <c r="C99" s="23"/>
      <c r="D99" s="24"/>
      <c r="E99" s="24"/>
    </row>
    <row r="100" spans="1:5" x14ac:dyDescent="0.3">
      <c r="A100" s="22"/>
      <c r="B100" s="22"/>
      <c r="C100" s="23"/>
      <c r="D100" s="24"/>
      <c r="E100" s="24"/>
    </row>
    <row r="101" spans="1:5" x14ac:dyDescent="0.3">
      <c r="A101" s="22"/>
      <c r="B101" s="22"/>
      <c r="C101" s="23"/>
      <c r="D101" s="24"/>
      <c r="E101" s="24"/>
    </row>
    <row r="102" spans="1:5" x14ac:dyDescent="0.3">
      <c r="A102" s="22"/>
      <c r="B102" s="22"/>
      <c r="C102" s="23"/>
      <c r="D102" s="24"/>
      <c r="E102" s="24"/>
    </row>
    <row r="103" spans="1:5" x14ac:dyDescent="0.3">
      <c r="A103" s="22"/>
      <c r="B103" s="22"/>
      <c r="C103" s="23"/>
      <c r="D103" s="24"/>
      <c r="E103" s="24"/>
    </row>
    <row r="104" spans="1:5" x14ac:dyDescent="0.3">
      <c r="A104" s="22"/>
      <c r="B104" s="22"/>
      <c r="C104" s="23"/>
      <c r="D104" s="24"/>
      <c r="E104" s="24"/>
    </row>
    <row r="105" spans="1:5" x14ac:dyDescent="0.3">
      <c r="A105" s="3"/>
      <c r="B105" s="3"/>
      <c r="C105" s="19"/>
      <c r="D105" s="12"/>
      <c r="E105" s="12"/>
    </row>
    <row r="106" spans="1:5" x14ac:dyDescent="0.3">
      <c r="A106" s="3"/>
      <c r="B106" s="3"/>
      <c r="C106" s="19"/>
      <c r="D106" s="12"/>
      <c r="E106" s="12"/>
    </row>
    <row r="107" spans="1:5" x14ac:dyDescent="0.3">
      <c r="A107" s="3"/>
      <c r="B107" s="3"/>
      <c r="C107" s="19"/>
      <c r="D107" s="12"/>
      <c r="E107" s="12"/>
    </row>
    <row r="108" spans="1:5" x14ac:dyDescent="0.3">
      <c r="A108" s="3"/>
      <c r="B108" s="3"/>
      <c r="C108" s="19"/>
      <c r="D108" s="12"/>
      <c r="E108" s="12"/>
    </row>
    <row r="109" spans="1:5" x14ac:dyDescent="0.3">
      <c r="A109" s="3"/>
      <c r="B109" s="3"/>
      <c r="C109" s="19"/>
      <c r="D109" s="12"/>
      <c r="E109" s="12"/>
    </row>
    <row r="110" spans="1:5" x14ac:dyDescent="0.3">
      <c r="A110" s="3"/>
      <c r="B110" s="3"/>
      <c r="C110" s="19"/>
      <c r="D110" s="12"/>
      <c r="E110" s="12"/>
    </row>
    <row r="111" spans="1:5" x14ac:dyDescent="0.3">
      <c r="A111" s="22"/>
      <c r="B111" s="22"/>
      <c r="C111" s="23"/>
      <c r="D111" s="24"/>
      <c r="E111" s="24"/>
    </row>
    <row r="112" spans="1:5" x14ac:dyDescent="0.3">
      <c r="A112" s="22"/>
      <c r="B112" s="22"/>
      <c r="C112" s="23"/>
      <c r="D112" s="24"/>
      <c r="E112" s="24"/>
    </row>
    <row r="113" spans="1:5" x14ac:dyDescent="0.3">
      <c r="A113" s="22"/>
      <c r="B113" s="22"/>
      <c r="C113" s="23"/>
      <c r="D113" s="24"/>
      <c r="E113" s="24"/>
    </row>
    <row r="114" spans="1:5" x14ac:dyDescent="0.3">
      <c r="A114" s="22"/>
      <c r="B114" s="22"/>
      <c r="C114" s="23"/>
      <c r="D114" s="24"/>
      <c r="E114" s="24"/>
    </row>
    <row r="115" spans="1:5" x14ac:dyDescent="0.3">
      <c r="A115" s="22"/>
      <c r="B115" s="22"/>
      <c r="C115" s="23"/>
      <c r="D115" s="24"/>
      <c r="E115" s="24"/>
    </row>
    <row r="116" spans="1:5" x14ac:dyDescent="0.3">
      <c r="A116" s="22"/>
      <c r="B116" s="22"/>
      <c r="C116" s="23"/>
      <c r="D116" s="24"/>
      <c r="E116" s="24"/>
    </row>
    <row r="117" spans="1:5" x14ac:dyDescent="0.3">
      <c r="A117" s="3"/>
      <c r="B117" s="3"/>
      <c r="C117" s="19"/>
      <c r="D117" s="12"/>
      <c r="E117" s="12"/>
    </row>
    <row r="118" spans="1:5" x14ac:dyDescent="0.3">
      <c r="A118" s="3"/>
      <c r="B118" s="3"/>
      <c r="C118" s="19"/>
      <c r="D118" s="12"/>
      <c r="E118" s="12"/>
    </row>
    <row r="119" spans="1:5" x14ac:dyDescent="0.3">
      <c r="A119" s="3"/>
      <c r="B119" s="3"/>
      <c r="C119" s="19"/>
      <c r="D119" s="12"/>
      <c r="E119" s="12"/>
    </row>
    <row r="120" spans="1:5" x14ac:dyDescent="0.3">
      <c r="A120" s="3"/>
      <c r="B120" s="3"/>
      <c r="C120" s="19"/>
      <c r="D120" s="12"/>
      <c r="E120" s="12"/>
    </row>
    <row r="121" spans="1:5" x14ac:dyDescent="0.3">
      <c r="A121" s="3"/>
      <c r="B121" s="3"/>
      <c r="C121" s="19"/>
      <c r="D121" s="12"/>
      <c r="E121" s="12"/>
    </row>
    <row r="122" spans="1:5" x14ac:dyDescent="0.3">
      <c r="A122" s="3"/>
      <c r="B122" s="3"/>
      <c r="C122" s="19"/>
      <c r="D122" s="12"/>
      <c r="E122" s="12"/>
    </row>
    <row r="123" spans="1:5" x14ac:dyDescent="0.3">
      <c r="A123" s="22"/>
      <c r="B123" s="22"/>
      <c r="C123" s="23"/>
      <c r="D123" s="24"/>
      <c r="E123" s="24"/>
    </row>
    <row r="124" spans="1:5" x14ac:dyDescent="0.3">
      <c r="A124" s="22"/>
      <c r="B124" s="22"/>
      <c r="C124" s="23"/>
      <c r="D124" s="24"/>
      <c r="E124" s="24"/>
    </row>
    <row r="125" spans="1:5" x14ac:dyDescent="0.3">
      <c r="A125" s="22"/>
      <c r="B125" s="22"/>
      <c r="C125" s="23"/>
      <c r="D125" s="24"/>
      <c r="E125" s="24"/>
    </row>
    <row r="126" spans="1:5" x14ac:dyDescent="0.3">
      <c r="A126" s="22"/>
      <c r="B126" s="22"/>
      <c r="C126" s="23"/>
      <c r="D126" s="24"/>
      <c r="E126" s="24"/>
    </row>
    <row r="127" spans="1:5" x14ac:dyDescent="0.3">
      <c r="A127" s="22"/>
      <c r="B127" s="22"/>
      <c r="C127" s="23"/>
      <c r="D127" s="24"/>
      <c r="E127" s="24"/>
    </row>
    <row r="128" spans="1:5" x14ac:dyDescent="0.3">
      <c r="A128" s="22"/>
      <c r="B128" s="22"/>
      <c r="C128" s="23"/>
      <c r="D128" s="24"/>
      <c r="E128" s="24"/>
    </row>
    <row r="129" spans="1:5" x14ac:dyDescent="0.3">
      <c r="A129" s="3"/>
      <c r="B129" s="3"/>
      <c r="C129" s="19"/>
      <c r="D129" s="12"/>
      <c r="E129" s="12"/>
    </row>
    <row r="130" spans="1:5" x14ac:dyDescent="0.3">
      <c r="A130" s="3"/>
      <c r="B130" s="3"/>
      <c r="C130" s="19"/>
      <c r="D130" s="12"/>
      <c r="E130" s="12"/>
    </row>
    <row r="131" spans="1:5" x14ac:dyDescent="0.3">
      <c r="A131" s="3"/>
      <c r="B131" s="3"/>
      <c r="C131" s="19"/>
      <c r="D131" s="12"/>
      <c r="E131" s="12"/>
    </row>
    <row r="132" spans="1:5" x14ac:dyDescent="0.3">
      <c r="A132" s="3"/>
      <c r="B132" s="3"/>
      <c r="C132" s="19"/>
      <c r="D132" s="12"/>
      <c r="E132" s="12"/>
    </row>
    <row r="133" spans="1:5" x14ac:dyDescent="0.3">
      <c r="A133" s="3"/>
      <c r="B133" s="3"/>
      <c r="C133" s="19"/>
      <c r="D133" s="12"/>
      <c r="E133" s="12"/>
    </row>
    <row r="134" spans="1:5" x14ac:dyDescent="0.3">
      <c r="A134" s="3"/>
      <c r="B134" s="3"/>
      <c r="C134" s="19"/>
      <c r="D134" s="12"/>
      <c r="E134" s="12"/>
    </row>
    <row r="135" spans="1:5" x14ac:dyDescent="0.3">
      <c r="A135" s="22"/>
      <c r="B135" s="22"/>
      <c r="C135" s="23"/>
      <c r="D135" s="24"/>
      <c r="E135" s="24"/>
    </row>
    <row r="136" spans="1:5" x14ac:dyDescent="0.3">
      <c r="A136" s="22"/>
      <c r="B136" s="22"/>
      <c r="C136" s="23"/>
      <c r="D136" s="24"/>
      <c r="E136" s="24"/>
    </row>
    <row r="137" spans="1:5" x14ac:dyDescent="0.3">
      <c r="A137" s="22"/>
      <c r="B137" s="22"/>
      <c r="C137" s="23"/>
      <c r="D137" s="24"/>
      <c r="E137" s="24"/>
    </row>
    <row r="138" spans="1:5" x14ac:dyDescent="0.3">
      <c r="A138" s="22"/>
      <c r="B138" s="22"/>
      <c r="C138" s="23"/>
      <c r="D138" s="24"/>
      <c r="E138" s="24"/>
    </row>
    <row r="139" spans="1:5" x14ac:dyDescent="0.3">
      <c r="A139" s="22"/>
      <c r="B139" s="22"/>
      <c r="C139" s="23"/>
      <c r="D139" s="24"/>
      <c r="E139" s="24"/>
    </row>
    <row r="140" spans="1:5" x14ac:dyDescent="0.3">
      <c r="A140" s="22"/>
      <c r="B140" s="22"/>
      <c r="C140" s="23"/>
      <c r="D140" s="24"/>
      <c r="E140" s="24"/>
    </row>
    <row r="141" spans="1:5" x14ac:dyDescent="0.3">
      <c r="A141" s="3"/>
      <c r="B141" s="3"/>
      <c r="C141" s="19"/>
      <c r="D141" s="12"/>
      <c r="E141" s="12"/>
    </row>
    <row r="142" spans="1:5" x14ac:dyDescent="0.3">
      <c r="A142" s="3"/>
      <c r="B142" s="3"/>
      <c r="C142" s="19"/>
      <c r="D142" s="12"/>
      <c r="E142" s="12"/>
    </row>
    <row r="143" spans="1:5" x14ac:dyDescent="0.3">
      <c r="A143" s="3"/>
      <c r="B143" s="3"/>
      <c r="C143" s="19"/>
      <c r="D143" s="12"/>
      <c r="E143" s="12"/>
    </row>
    <row r="144" spans="1:5" x14ac:dyDescent="0.3">
      <c r="A144" s="3"/>
      <c r="B144" s="3"/>
      <c r="C144" s="19"/>
      <c r="D144" s="12"/>
      <c r="E144" s="12"/>
    </row>
    <row r="145" spans="1:5" x14ac:dyDescent="0.3">
      <c r="A145" s="3"/>
      <c r="B145" s="3"/>
      <c r="C145" s="19"/>
      <c r="D145" s="12"/>
      <c r="E145" s="12"/>
    </row>
    <row r="146" spans="1:5" x14ac:dyDescent="0.3">
      <c r="A146" s="3"/>
      <c r="B146" s="3"/>
      <c r="C146" s="19"/>
      <c r="D146" s="12"/>
      <c r="E146" s="12"/>
    </row>
    <row r="147" spans="1:5" x14ac:dyDescent="0.3">
      <c r="A147" s="22"/>
      <c r="B147" s="22"/>
      <c r="C147" s="23"/>
      <c r="D147" s="24"/>
      <c r="E147" s="24"/>
    </row>
    <row r="148" spans="1:5" x14ac:dyDescent="0.3">
      <c r="A148" s="22"/>
      <c r="B148" s="22"/>
      <c r="C148" s="23"/>
      <c r="D148" s="24"/>
      <c r="E148" s="24"/>
    </row>
    <row r="149" spans="1:5" x14ac:dyDescent="0.3">
      <c r="A149" s="22"/>
      <c r="B149" s="22"/>
      <c r="C149" s="23"/>
      <c r="D149" s="24"/>
      <c r="E149" s="24"/>
    </row>
    <row r="150" spans="1:5" x14ac:dyDescent="0.3">
      <c r="A150" s="22"/>
      <c r="B150" s="22"/>
      <c r="C150" s="23"/>
      <c r="D150" s="24"/>
      <c r="E150" s="24"/>
    </row>
    <row r="151" spans="1:5" x14ac:dyDescent="0.3">
      <c r="A151" s="22"/>
      <c r="B151" s="22"/>
      <c r="C151" s="23"/>
      <c r="D151" s="24"/>
      <c r="E151" s="24"/>
    </row>
    <row r="152" spans="1:5" x14ac:dyDescent="0.3">
      <c r="A152" s="22"/>
      <c r="B152" s="22"/>
      <c r="C152" s="23"/>
      <c r="D152" s="24"/>
      <c r="E152" s="24"/>
    </row>
    <row r="154" spans="1:5" x14ac:dyDescent="0.3">
      <c r="A154" s="18"/>
    </row>
    <row r="155" spans="1:5" x14ac:dyDescent="0.3">
      <c r="A155" s="22"/>
      <c r="B155" s="22"/>
      <c r="C155" s="23"/>
      <c r="D155" s="24"/>
      <c r="E155" s="24"/>
    </row>
    <row r="156" spans="1:5" x14ac:dyDescent="0.3">
      <c r="A156" s="22"/>
      <c r="B156" s="22"/>
      <c r="C156" s="23"/>
      <c r="D156" s="24"/>
      <c r="E156" s="24"/>
    </row>
    <row r="157" spans="1:5" x14ac:dyDescent="0.3">
      <c r="A157" s="22"/>
      <c r="B157" s="22"/>
      <c r="C157" s="23"/>
      <c r="D157" s="24"/>
      <c r="E157" s="24"/>
    </row>
    <row r="158" spans="1:5" x14ac:dyDescent="0.3">
      <c r="A158" s="22"/>
      <c r="B158" s="22"/>
      <c r="C158" s="23"/>
      <c r="D158" s="24"/>
      <c r="E158" s="24"/>
    </row>
    <row r="159" spans="1:5" x14ac:dyDescent="0.3">
      <c r="A159" s="22"/>
      <c r="B159" s="22"/>
      <c r="C159" s="23"/>
      <c r="D159" s="24"/>
      <c r="E159" s="24"/>
    </row>
    <row r="160" spans="1:5" x14ac:dyDescent="0.3">
      <c r="A160" s="22"/>
      <c r="B160" s="22"/>
      <c r="C160" s="23"/>
      <c r="D160" s="24"/>
      <c r="E160" s="24"/>
    </row>
    <row r="161" spans="1:5" x14ac:dyDescent="0.3">
      <c r="A161" s="3"/>
      <c r="B161" s="3"/>
      <c r="C161" s="19"/>
      <c r="D161" s="12"/>
      <c r="E161" s="12"/>
    </row>
    <row r="162" spans="1:5" x14ac:dyDescent="0.3">
      <c r="A162" s="3"/>
      <c r="B162" s="3"/>
      <c r="C162" s="19"/>
      <c r="D162" s="12"/>
      <c r="E162" s="12"/>
    </row>
    <row r="163" spans="1:5" x14ac:dyDescent="0.3">
      <c r="A163" s="3"/>
      <c r="B163" s="3"/>
      <c r="C163" s="19"/>
      <c r="D163" s="12"/>
      <c r="E163" s="12"/>
    </row>
    <row r="164" spans="1:5" x14ac:dyDescent="0.3">
      <c r="A164" s="3"/>
      <c r="B164" s="3"/>
      <c r="C164" s="19"/>
      <c r="D164" s="12"/>
      <c r="E164" s="12"/>
    </row>
    <row r="165" spans="1:5" x14ac:dyDescent="0.3">
      <c r="A165" s="3"/>
      <c r="B165" s="3"/>
      <c r="C165" s="19"/>
      <c r="D165" s="12"/>
      <c r="E165" s="12"/>
    </row>
    <row r="166" spans="1:5" x14ac:dyDescent="0.3">
      <c r="A166" s="3"/>
      <c r="B166" s="3"/>
      <c r="C166" s="19"/>
      <c r="D166" s="12"/>
      <c r="E166" s="12"/>
    </row>
    <row r="167" spans="1:5" x14ac:dyDescent="0.3">
      <c r="A167" s="22"/>
      <c r="B167" s="22"/>
      <c r="C167" s="23"/>
      <c r="D167" s="24"/>
      <c r="E167" s="24"/>
    </row>
    <row r="168" spans="1:5" x14ac:dyDescent="0.3">
      <c r="A168" s="22"/>
      <c r="B168" s="22"/>
      <c r="C168" s="23"/>
      <c r="D168" s="24"/>
      <c r="E168" s="24"/>
    </row>
    <row r="169" spans="1:5" x14ac:dyDescent="0.3">
      <c r="A169" s="22"/>
      <c r="B169" s="22"/>
      <c r="C169" s="23"/>
      <c r="D169" s="24"/>
      <c r="E169" s="24"/>
    </row>
    <row r="170" spans="1:5" x14ac:dyDescent="0.3">
      <c r="A170" s="22"/>
      <c r="B170" s="22"/>
      <c r="C170" s="23"/>
      <c r="D170" s="24"/>
      <c r="E170" s="24"/>
    </row>
    <row r="171" spans="1:5" x14ac:dyDescent="0.3">
      <c r="A171" s="22"/>
      <c r="B171" s="22"/>
      <c r="C171" s="23"/>
      <c r="D171" s="24"/>
      <c r="E171" s="24"/>
    </row>
    <row r="172" spans="1:5" x14ac:dyDescent="0.3">
      <c r="A172" s="22"/>
      <c r="B172" s="22"/>
      <c r="C172" s="23"/>
      <c r="D172" s="24"/>
      <c r="E172" s="24"/>
    </row>
    <row r="173" spans="1:5" x14ac:dyDescent="0.3">
      <c r="A173" s="3"/>
      <c r="B173" s="3"/>
      <c r="C173" s="19"/>
      <c r="D173" s="12"/>
      <c r="E173" s="12"/>
    </row>
    <row r="174" spans="1:5" x14ac:dyDescent="0.3">
      <c r="A174" s="3"/>
      <c r="B174" s="3"/>
      <c r="C174" s="19"/>
      <c r="D174" s="12"/>
      <c r="E174" s="12"/>
    </row>
    <row r="175" spans="1:5" x14ac:dyDescent="0.3">
      <c r="A175" s="3"/>
      <c r="B175" s="3"/>
      <c r="C175" s="19"/>
      <c r="D175" s="12"/>
      <c r="E175" s="12"/>
    </row>
    <row r="176" spans="1:5" x14ac:dyDescent="0.3">
      <c r="A176" s="3"/>
      <c r="B176" s="3"/>
      <c r="C176" s="19"/>
      <c r="D176" s="12"/>
      <c r="E176" s="12"/>
    </row>
    <row r="177" spans="1:5" x14ac:dyDescent="0.3">
      <c r="A177" s="3"/>
      <c r="B177" s="3"/>
      <c r="C177" s="19"/>
      <c r="D177" s="12"/>
      <c r="E177" s="12"/>
    </row>
    <row r="178" spans="1:5" x14ac:dyDescent="0.3">
      <c r="A178" s="3"/>
      <c r="B178" s="3"/>
      <c r="C178" s="19"/>
      <c r="D178" s="12"/>
      <c r="E178" s="12"/>
    </row>
    <row r="179" spans="1:5" x14ac:dyDescent="0.3">
      <c r="A179" s="22"/>
      <c r="B179" s="22"/>
      <c r="C179" s="23"/>
      <c r="D179" s="24"/>
      <c r="E179" s="24"/>
    </row>
    <row r="180" spans="1:5" x14ac:dyDescent="0.3">
      <c r="A180" s="22"/>
      <c r="B180" s="22"/>
      <c r="C180" s="23"/>
      <c r="D180" s="24"/>
      <c r="E180" s="24"/>
    </row>
    <row r="181" spans="1:5" x14ac:dyDescent="0.3">
      <c r="A181" s="22"/>
      <c r="B181" s="22"/>
      <c r="C181" s="23"/>
      <c r="D181" s="24"/>
      <c r="E181" s="24"/>
    </row>
    <row r="182" spans="1:5" x14ac:dyDescent="0.3">
      <c r="A182" s="22"/>
      <c r="B182" s="22"/>
      <c r="C182" s="23"/>
      <c r="D182" s="24"/>
      <c r="E182" s="24"/>
    </row>
    <row r="183" spans="1:5" x14ac:dyDescent="0.3">
      <c r="A183" s="22"/>
      <c r="B183" s="22"/>
      <c r="C183" s="23"/>
      <c r="D183" s="24"/>
      <c r="E183" s="24"/>
    </row>
    <row r="184" spans="1:5" x14ac:dyDescent="0.3">
      <c r="A184" s="22"/>
      <c r="B184" s="22"/>
      <c r="C184" s="23"/>
      <c r="D184" s="24"/>
      <c r="E184" s="24"/>
    </row>
    <row r="185" spans="1:5" x14ac:dyDescent="0.3">
      <c r="A185" s="3"/>
      <c r="B185" s="3"/>
      <c r="C185" s="19"/>
      <c r="D185" s="12"/>
      <c r="E185" s="12"/>
    </row>
    <row r="186" spans="1:5" x14ac:dyDescent="0.3">
      <c r="A186" s="3"/>
      <c r="B186" s="3"/>
      <c r="C186" s="19"/>
      <c r="D186" s="12"/>
      <c r="E186" s="12"/>
    </row>
    <row r="187" spans="1:5" x14ac:dyDescent="0.3">
      <c r="A187" s="3"/>
      <c r="B187" s="3"/>
      <c r="C187" s="19"/>
      <c r="D187" s="12"/>
      <c r="E187" s="12"/>
    </row>
    <row r="188" spans="1:5" x14ac:dyDescent="0.3">
      <c r="A188" s="3"/>
      <c r="B188" s="3"/>
      <c r="C188" s="19"/>
      <c r="D188" s="12"/>
      <c r="E188" s="12"/>
    </row>
    <row r="189" spans="1:5" x14ac:dyDescent="0.3">
      <c r="A189" s="3"/>
      <c r="B189" s="3"/>
      <c r="C189" s="19"/>
      <c r="D189" s="12"/>
      <c r="E189" s="12"/>
    </row>
    <row r="190" spans="1:5" x14ac:dyDescent="0.3">
      <c r="A190" s="3"/>
      <c r="B190" s="3"/>
      <c r="C190" s="19"/>
      <c r="D190" s="12"/>
      <c r="E190" s="12"/>
    </row>
    <row r="191" spans="1:5" x14ac:dyDescent="0.3">
      <c r="A191" s="22"/>
      <c r="B191" s="22"/>
      <c r="C191" s="23"/>
      <c r="D191" s="24"/>
      <c r="E191" s="24"/>
    </row>
    <row r="192" spans="1:5" x14ac:dyDescent="0.3">
      <c r="A192" s="22"/>
      <c r="B192" s="22"/>
      <c r="C192" s="23"/>
      <c r="D192" s="24"/>
      <c r="E192" s="24"/>
    </row>
    <row r="193" spans="1:5" x14ac:dyDescent="0.3">
      <c r="A193" s="22"/>
      <c r="B193" s="22"/>
      <c r="C193" s="23"/>
      <c r="D193" s="24"/>
      <c r="E193" s="24"/>
    </row>
    <row r="194" spans="1:5" x14ac:dyDescent="0.3">
      <c r="A194" s="22"/>
      <c r="B194" s="22"/>
      <c r="C194" s="23"/>
      <c r="D194" s="24"/>
      <c r="E194" s="24"/>
    </row>
    <row r="195" spans="1:5" x14ac:dyDescent="0.3">
      <c r="A195" s="22"/>
      <c r="B195" s="22"/>
      <c r="C195" s="23"/>
      <c r="D195" s="24"/>
      <c r="E195" s="24"/>
    </row>
    <row r="196" spans="1:5" x14ac:dyDescent="0.3">
      <c r="A196" s="22"/>
      <c r="B196" s="22"/>
      <c r="C196" s="23"/>
      <c r="D196" s="24"/>
      <c r="E196" s="24"/>
    </row>
    <row r="197" spans="1:5" x14ac:dyDescent="0.3">
      <c r="A197" s="3"/>
      <c r="B197" s="3"/>
      <c r="C197" s="19"/>
      <c r="D197" s="12"/>
      <c r="E197" s="12"/>
    </row>
    <row r="198" spans="1:5" x14ac:dyDescent="0.3">
      <c r="A198" s="3"/>
      <c r="B198" s="3"/>
      <c r="C198" s="19"/>
      <c r="D198" s="12"/>
      <c r="E198" s="12"/>
    </row>
    <row r="199" spans="1:5" x14ac:dyDescent="0.3">
      <c r="A199" s="3"/>
      <c r="B199" s="3"/>
      <c r="C199" s="19"/>
      <c r="D199" s="12"/>
      <c r="E199" s="12"/>
    </row>
    <row r="200" spans="1:5" x14ac:dyDescent="0.3">
      <c r="A200" s="3"/>
      <c r="B200" s="3"/>
      <c r="C200" s="19"/>
      <c r="D200" s="12"/>
      <c r="E200" s="12"/>
    </row>
    <row r="201" spans="1:5" x14ac:dyDescent="0.3">
      <c r="A201" s="3"/>
      <c r="B201" s="3"/>
      <c r="C201" s="19"/>
      <c r="D201" s="12"/>
      <c r="E201" s="12"/>
    </row>
    <row r="202" spans="1:5" x14ac:dyDescent="0.3">
      <c r="A202" s="3"/>
      <c r="B202" s="3"/>
      <c r="C202" s="19"/>
      <c r="D202" s="12"/>
      <c r="E202" s="12"/>
    </row>
    <row r="203" spans="1:5" x14ac:dyDescent="0.3">
      <c r="A203" s="22"/>
      <c r="B203" s="22"/>
      <c r="C203" s="23"/>
      <c r="D203" s="24"/>
      <c r="E203" s="24"/>
    </row>
    <row r="204" spans="1:5" x14ac:dyDescent="0.3">
      <c r="A204" s="22"/>
      <c r="B204" s="22"/>
      <c r="C204" s="23"/>
      <c r="D204" s="24"/>
      <c r="E204" s="24"/>
    </row>
    <row r="205" spans="1:5" x14ac:dyDescent="0.3">
      <c r="A205" s="22"/>
      <c r="B205" s="22"/>
      <c r="C205" s="23"/>
      <c r="D205" s="24"/>
      <c r="E205" s="24"/>
    </row>
    <row r="206" spans="1:5" x14ac:dyDescent="0.3">
      <c r="A206" s="22"/>
      <c r="B206" s="22"/>
      <c r="C206" s="23"/>
      <c r="D206" s="24"/>
      <c r="E206" s="24"/>
    </row>
    <row r="207" spans="1:5" x14ac:dyDescent="0.3">
      <c r="A207" s="22"/>
      <c r="B207" s="22"/>
      <c r="C207" s="23"/>
      <c r="D207" s="24"/>
      <c r="E207" s="24"/>
    </row>
    <row r="208" spans="1:5" x14ac:dyDescent="0.3">
      <c r="A208" s="22"/>
      <c r="B208" s="22"/>
      <c r="C208" s="23"/>
      <c r="D208" s="24"/>
      <c r="E208" s="24"/>
    </row>
    <row r="209" spans="1:5" x14ac:dyDescent="0.3">
      <c r="A209" s="3"/>
      <c r="B209" s="3"/>
      <c r="C209" s="19"/>
      <c r="D209" s="12"/>
      <c r="E209" s="12"/>
    </row>
    <row r="210" spans="1:5" x14ac:dyDescent="0.3">
      <c r="A210" s="3"/>
      <c r="B210" s="3"/>
      <c r="C210" s="19"/>
      <c r="D210" s="12"/>
      <c r="E210" s="12"/>
    </row>
    <row r="211" spans="1:5" x14ac:dyDescent="0.3">
      <c r="A211" s="3"/>
      <c r="B211" s="3"/>
      <c r="C211" s="19"/>
      <c r="D211" s="12"/>
      <c r="E211" s="12"/>
    </row>
    <row r="212" spans="1:5" x14ac:dyDescent="0.3">
      <c r="A212" s="3"/>
      <c r="B212" s="3"/>
      <c r="C212" s="19"/>
      <c r="D212" s="12"/>
      <c r="E212" s="12"/>
    </row>
    <row r="213" spans="1:5" x14ac:dyDescent="0.3">
      <c r="A213" s="3"/>
      <c r="B213" s="3"/>
      <c r="C213" s="19"/>
      <c r="D213" s="12"/>
      <c r="E213" s="12"/>
    </row>
    <row r="214" spans="1:5" x14ac:dyDescent="0.3">
      <c r="A214" s="3"/>
      <c r="B214" s="3"/>
      <c r="C214" s="19"/>
      <c r="D214" s="12"/>
      <c r="E214" s="12"/>
    </row>
    <row r="215" spans="1:5" x14ac:dyDescent="0.3">
      <c r="A215" s="22"/>
      <c r="B215" s="22"/>
      <c r="C215" s="23"/>
      <c r="D215" s="24"/>
      <c r="E215" s="24"/>
    </row>
    <row r="216" spans="1:5" x14ac:dyDescent="0.3">
      <c r="A216" s="22"/>
      <c r="B216" s="22"/>
      <c r="C216" s="23"/>
      <c r="D216" s="24"/>
      <c r="E216" s="24"/>
    </row>
    <row r="217" spans="1:5" x14ac:dyDescent="0.3">
      <c r="A217" s="22"/>
      <c r="B217" s="22"/>
      <c r="C217" s="23"/>
      <c r="D217" s="24"/>
      <c r="E217" s="24"/>
    </row>
    <row r="218" spans="1:5" x14ac:dyDescent="0.3">
      <c r="A218" s="22"/>
      <c r="B218" s="22"/>
      <c r="C218" s="23"/>
      <c r="D218" s="24"/>
      <c r="E218" s="24"/>
    </row>
    <row r="219" spans="1:5" x14ac:dyDescent="0.3">
      <c r="A219" s="22"/>
      <c r="B219" s="22"/>
      <c r="C219" s="23"/>
      <c r="D219" s="24"/>
      <c r="E219" s="24"/>
    </row>
    <row r="220" spans="1:5" x14ac:dyDescent="0.3">
      <c r="A220" s="22"/>
      <c r="B220" s="22"/>
      <c r="C220" s="23"/>
      <c r="D220" s="24"/>
      <c r="E220" s="24"/>
    </row>
    <row r="222" spans="1:5" x14ac:dyDescent="0.3">
      <c r="A222" s="18"/>
    </row>
    <row r="223" spans="1:5" x14ac:dyDescent="0.3">
      <c r="A223" s="22"/>
      <c r="B223" s="22"/>
      <c r="C223" s="23"/>
      <c r="D223" s="24"/>
      <c r="E223" s="24"/>
    </row>
    <row r="224" spans="1:5" x14ac:dyDescent="0.3">
      <c r="A224" s="22"/>
      <c r="B224" s="22"/>
      <c r="C224" s="23"/>
      <c r="D224" s="24"/>
      <c r="E224" s="24"/>
    </row>
    <row r="225" spans="1:5" x14ac:dyDescent="0.3">
      <c r="A225" s="22"/>
      <c r="B225" s="22"/>
      <c r="C225" s="23"/>
      <c r="D225" s="24"/>
      <c r="E225" s="24"/>
    </row>
    <row r="226" spans="1:5" x14ac:dyDescent="0.3">
      <c r="A226" s="22"/>
      <c r="B226" s="22"/>
      <c r="C226" s="23"/>
      <c r="D226" s="24"/>
      <c r="E226" s="24"/>
    </row>
    <row r="227" spans="1:5" x14ac:dyDescent="0.3">
      <c r="A227" s="22"/>
      <c r="B227" s="22"/>
      <c r="C227" s="23"/>
      <c r="D227" s="24"/>
      <c r="E227" s="24"/>
    </row>
    <row r="228" spans="1:5" x14ac:dyDescent="0.3">
      <c r="A228" s="22"/>
      <c r="B228" s="22"/>
      <c r="C228" s="23"/>
      <c r="D228" s="24"/>
      <c r="E228" s="24"/>
    </row>
    <row r="229" spans="1:5" x14ac:dyDescent="0.3">
      <c r="A229" s="3"/>
      <c r="B229" s="3"/>
      <c r="C229" s="19"/>
      <c r="D229" s="12"/>
      <c r="E229" s="12"/>
    </row>
    <row r="230" spans="1:5" x14ac:dyDescent="0.3">
      <c r="A230" s="3"/>
      <c r="B230" s="3"/>
      <c r="C230" s="19"/>
      <c r="D230" s="12"/>
      <c r="E230" s="12"/>
    </row>
    <row r="231" spans="1:5" x14ac:dyDescent="0.3">
      <c r="A231" s="3"/>
      <c r="B231" s="3"/>
      <c r="C231" s="19"/>
      <c r="D231" s="12"/>
      <c r="E231" s="12"/>
    </row>
    <row r="232" spans="1:5" x14ac:dyDescent="0.3">
      <c r="A232" s="3"/>
      <c r="B232" s="3"/>
      <c r="C232" s="19"/>
      <c r="D232" s="12"/>
      <c r="E232" s="12"/>
    </row>
    <row r="233" spans="1:5" x14ac:dyDescent="0.3">
      <c r="A233" s="3"/>
      <c r="B233" s="3"/>
      <c r="C233" s="19"/>
      <c r="D233" s="12"/>
      <c r="E233" s="12"/>
    </row>
    <row r="234" spans="1:5" x14ac:dyDescent="0.3">
      <c r="A234" s="3"/>
      <c r="B234" s="3"/>
      <c r="C234" s="19"/>
      <c r="D234" s="12"/>
      <c r="E234" s="12"/>
    </row>
    <row r="235" spans="1:5" x14ac:dyDescent="0.3">
      <c r="A235" s="22"/>
      <c r="B235" s="22"/>
      <c r="C235" s="23"/>
      <c r="D235" s="24"/>
      <c r="E235" s="24"/>
    </row>
    <row r="236" spans="1:5" x14ac:dyDescent="0.3">
      <c r="A236" s="22"/>
      <c r="B236" s="22"/>
      <c r="C236" s="23"/>
      <c r="D236" s="24"/>
      <c r="E236" s="24"/>
    </row>
    <row r="237" spans="1:5" x14ac:dyDescent="0.3">
      <c r="A237" s="22"/>
      <c r="B237" s="22"/>
      <c r="C237" s="23"/>
      <c r="D237" s="24"/>
      <c r="E237" s="24"/>
    </row>
    <row r="238" spans="1:5" x14ac:dyDescent="0.3">
      <c r="A238" s="22"/>
      <c r="B238" s="22"/>
      <c r="C238" s="23"/>
      <c r="D238" s="24"/>
      <c r="E238" s="24"/>
    </row>
    <row r="239" spans="1:5" x14ac:dyDescent="0.3">
      <c r="A239" s="22"/>
      <c r="B239" s="22"/>
      <c r="C239" s="23"/>
      <c r="D239" s="24"/>
      <c r="E239" s="24"/>
    </row>
    <row r="240" spans="1:5" x14ac:dyDescent="0.3">
      <c r="A240" s="22"/>
      <c r="B240" s="22"/>
      <c r="C240" s="23"/>
      <c r="D240" s="24"/>
      <c r="E240" s="24"/>
    </row>
    <row r="241" spans="1:5" x14ac:dyDescent="0.3">
      <c r="A241" s="3"/>
      <c r="B241" s="3"/>
      <c r="C241" s="19"/>
      <c r="D241" s="12"/>
      <c r="E241" s="12"/>
    </row>
    <row r="242" spans="1:5" x14ac:dyDescent="0.3">
      <c r="A242" s="3"/>
      <c r="B242" s="3"/>
      <c r="C242" s="19"/>
      <c r="D242" s="12"/>
      <c r="E242" s="12"/>
    </row>
    <row r="243" spans="1:5" x14ac:dyDescent="0.3">
      <c r="A243" s="3"/>
      <c r="B243" s="3"/>
      <c r="C243" s="19"/>
      <c r="D243" s="12"/>
      <c r="E243" s="12"/>
    </row>
    <row r="244" spans="1:5" x14ac:dyDescent="0.3">
      <c r="A244" s="3"/>
      <c r="B244" s="3"/>
      <c r="C244" s="19"/>
      <c r="D244" s="12"/>
      <c r="E244" s="12"/>
    </row>
    <row r="245" spans="1:5" x14ac:dyDescent="0.3">
      <c r="A245" s="3"/>
      <c r="B245" s="3"/>
      <c r="C245" s="19"/>
      <c r="D245" s="12"/>
      <c r="E245" s="12"/>
    </row>
    <row r="246" spans="1:5" x14ac:dyDescent="0.3">
      <c r="A246" s="3"/>
      <c r="B246" s="3"/>
      <c r="C246" s="19"/>
      <c r="D246" s="12"/>
      <c r="E246" s="12"/>
    </row>
    <row r="247" spans="1:5" x14ac:dyDescent="0.3">
      <c r="A247" s="22"/>
      <c r="B247" s="22"/>
      <c r="C247" s="23"/>
      <c r="D247" s="24"/>
      <c r="E247" s="24"/>
    </row>
    <row r="248" spans="1:5" x14ac:dyDescent="0.3">
      <c r="A248" s="22"/>
      <c r="B248" s="22"/>
      <c r="C248" s="23"/>
      <c r="D248" s="24"/>
      <c r="E248" s="24"/>
    </row>
    <row r="249" spans="1:5" x14ac:dyDescent="0.3">
      <c r="A249" s="22"/>
      <c r="B249" s="22"/>
      <c r="C249" s="23"/>
      <c r="D249" s="24"/>
      <c r="E249" s="24"/>
    </row>
    <row r="250" spans="1:5" x14ac:dyDescent="0.3">
      <c r="A250" s="22"/>
      <c r="B250" s="22"/>
      <c r="C250" s="23"/>
      <c r="D250" s="24"/>
      <c r="E250" s="24"/>
    </row>
    <row r="251" spans="1:5" x14ac:dyDescent="0.3">
      <c r="A251" s="22"/>
      <c r="B251" s="22"/>
      <c r="C251" s="23"/>
      <c r="D251" s="24"/>
      <c r="E251" s="24"/>
    </row>
    <row r="252" spans="1:5" x14ac:dyDescent="0.3">
      <c r="A252" s="22"/>
      <c r="B252" s="22"/>
      <c r="C252" s="23"/>
      <c r="D252" s="24"/>
      <c r="E252" s="24"/>
    </row>
    <row r="253" spans="1:5" x14ac:dyDescent="0.3">
      <c r="A253" s="3"/>
      <c r="B253" s="3"/>
      <c r="C253" s="19"/>
      <c r="D253" s="12"/>
      <c r="E253" s="12"/>
    </row>
    <row r="254" spans="1:5" x14ac:dyDescent="0.3">
      <c r="A254" s="3"/>
      <c r="B254" s="3"/>
      <c r="C254" s="19"/>
      <c r="D254" s="12"/>
      <c r="E254" s="12"/>
    </row>
    <row r="255" spans="1:5" x14ac:dyDescent="0.3">
      <c r="A255" s="3"/>
      <c r="B255" s="3"/>
      <c r="C255" s="19"/>
      <c r="D255" s="12"/>
      <c r="E255" s="12"/>
    </row>
    <row r="256" spans="1:5" x14ac:dyDescent="0.3">
      <c r="A256" s="3"/>
      <c r="B256" s="3"/>
      <c r="C256" s="19"/>
      <c r="D256" s="12"/>
      <c r="E256" s="12"/>
    </row>
    <row r="257" spans="1:5" x14ac:dyDescent="0.3">
      <c r="A257" s="3"/>
      <c r="B257" s="3"/>
      <c r="C257" s="19"/>
      <c r="D257" s="12"/>
      <c r="E257" s="12"/>
    </row>
    <row r="258" spans="1:5" x14ac:dyDescent="0.3">
      <c r="A258" s="3"/>
      <c r="B258" s="3"/>
      <c r="C258" s="19"/>
      <c r="D258" s="12"/>
      <c r="E258" s="12"/>
    </row>
    <row r="259" spans="1:5" x14ac:dyDescent="0.3">
      <c r="A259" s="22"/>
      <c r="B259" s="22"/>
      <c r="C259" s="23"/>
      <c r="D259" s="24"/>
      <c r="E259" s="24"/>
    </row>
    <row r="260" spans="1:5" x14ac:dyDescent="0.3">
      <c r="A260" s="22"/>
      <c r="B260" s="22"/>
      <c r="C260" s="23"/>
      <c r="D260" s="24"/>
      <c r="E260" s="24"/>
    </row>
    <row r="261" spans="1:5" x14ac:dyDescent="0.3">
      <c r="A261" s="22"/>
      <c r="B261" s="22"/>
      <c r="C261" s="23"/>
      <c r="D261" s="24"/>
      <c r="E261" s="24"/>
    </row>
    <row r="262" spans="1:5" x14ac:dyDescent="0.3">
      <c r="A262" s="22"/>
      <c r="B262" s="22"/>
      <c r="C262" s="23"/>
      <c r="D262" s="24"/>
      <c r="E262" s="24"/>
    </row>
    <row r="263" spans="1:5" x14ac:dyDescent="0.3">
      <c r="A263" s="22"/>
      <c r="B263" s="22"/>
      <c r="C263" s="23"/>
      <c r="D263" s="24"/>
      <c r="E263" s="24"/>
    </row>
    <row r="264" spans="1:5" x14ac:dyDescent="0.3">
      <c r="A264" s="22"/>
      <c r="B264" s="22"/>
      <c r="C264" s="23"/>
      <c r="D264" s="24"/>
      <c r="E264" s="24"/>
    </row>
    <row r="265" spans="1:5" x14ac:dyDescent="0.3">
      <c r="A265" s="3"/>
      <c r="B265" s="3"/>
      <c r="C265" s="19"/>
      <c r="D265" s="12"/>
      <c r="E265" s="12"/>
    </row>
    <row r="266" spans="1:5" x14ac:dyDescent="0.3">
      <c r="A266" s="3"/>
      <c r="B266" s="3"/>
      <c r="C266" s="19"/>
      <c r="D266" s="12"/>
      <c r="E266" s="12"/>
    </row>
    <row r="267" spans="1:5" x14ac:dyDescent="0.3">
      <c r="A267" s="3"/>
      <c r="B267" s="3"/>
      <c r="C267" s="19"/>
      <c r="D267" s="12"/>
      <c r="E267" s="12"/>
    </row>
    <row r="268" spans="1:5" x14ac:dyDescent="0.3">
      <c r="A268" s="3"/>
      <c r="B268" s="3"/>
      <c r="C268" s="19"/>
      <c r="D268" s="12"/>
      <c r="E268" s="12"/>
    </row>
    <row r="269" spans="1:5" x14ac:dyDescent="0.3">
      <c r="A269" s="3"/>
      <c r="B269" s="3"/>
      <c r="C269" s="19"/>
      <c r="D269" s="12"/>
      <c r="E269" s="12"/>
    </row>
    <row r="270" spans="1:5" x14ac:dyDescent="0.3">
      <c r="A270" s="3"/>
      <c r="B270" s="3"/>
      <c r="C270" s="19"/>
      <c r="D270" s="12"/>
      <c r="E270" s="12"/>
    </row>
    <row r="271" spans="1:5" x14ac:dyDescent="0.3">
      <c r="A271" s="22"/>
      <c r="B271" s="22"/>
      <c r="C271" s="23"/>
      <c r="D271" s="24"/>
      <c r="E271" s="24"/>
    </row>
    <row r="272" spans="1:5" x14ac:dyDescent="0.3">
      <c r="A272" s="22"/>
      <c r="B272" s="22"/>
      <c r="C272" s="23"/>
      <c r="D272" s="24"/>
      <c r="E272" s="24"/>
    </row>
    <row r="273" spans="1:5" x14ac:dyDescent="0.3">
      <c r="A273" s="22"/>
      <c r="B273" s="22"/>
      <c r="C273" s="23"/>
      <c r="D273" s="24"/>
      <c r="E273" s="24"/>
    </row>
    <row r="274" spans="1:5" x14ac:dyDescent="0.3">
      <c r="A274" s="22"/>
      <c r="B274" s="22"/>
      <c r="C274" s="23"/>
      <c r="D274" s="24"/>
      <c r="E274" s="24"/>
    </row>
    <row r="275" spans="1:5" x14ac:dyDescent="0.3">
      <c r="A275" s="22"/>
      <c r="B275" s="22"/>
      <c r="C275" s="23"/>
      <c r="D275" s="24"/>
      <c r="E275" s="24"/>
    </row>
    <row r="276" spans="1:5" x14ac:dyDescent="0.3">
      <c r="A276" s="22"/>
      <c r="B276" s="22"/>
      <c r="C276" s="23"/>
      <c r="D276" s="24"/>
      <c r="E276" s="24"/>
    </row>
    <row r="277" spans="1:5" x14ac:dyDescent="0.3">
      <c r="A277" s="3"/>
      <c r="B277" s="3"/>
      <c r="C277" s="19"/>
      <c r="D277" s="12"/>
      <c r="E277" s="12"/>
    </row>
    <row r="278" spans="1:5" x14ac:dyDescent="0.3">
      <c r="A278" s="3"/>
      <c r="B278" s="3"/>
      <c r="C278" s="19"/>
      <c r="D278" s="12"/>
      <c r="E278" s="12"/>
    </row>
    <row r="279" spans="1:5" x14ac:dyDescent="0.3">
      <c r="A279" s="3"/>
      <c r="B279" s="3"/>
      <c r="C279" s="19"/>
      <c r="D279" s="12"/>
      <c r="E279" s="12"/>
    </row>
    <row r="280" spans="1:5" x14ac:dyDescent="0.3">
      <c r="A280" s="3"/>
      <c r="B280" s="3"/>
      <c r="C280" s="19"/>
      <c r="D280" s="12"/>
      <c r="E280" s="12"/>
    </row>
    <row r="281" spans="1:5" x14ac:dyDescent="0.3">
      <c r="A281" s="3"/>
      <c r="B281" s="3"/>
      <c r="C281" s="19"/>
      <c r="D281" s="12"/>
      <c r="E281" s="12"/>
    </row>
    <row r="282" spans="1:5" x14ac:dyDescent="0.3">
      <c r="A282" s="3"/>
      <c r="B282" s="3"/>
      <c r="C282" s="19"/>
      <c r="D282" s="12"/>
      <c r="E282" s="12"/>
    </row>
    <row r="283" spans="1:5" x14ac:dyDescent="0.3">
      <c r="A283" s="22"/>
      <c r="B283" s="22"/>
      <c r="C283" s="23"/>
      <c r="D283" s="24"/>
      <c r="E283" s="24"/>
    </row>
    <row r="284" spans="1:5" x14ac:dyDescent="0.3">
      <c r="A284" s="22"/>
      <c r="B284" s="22"/>
      <c r="C284" s="23"/>
      <c r="D284" s="24"/>
      <c r="E284" s="24"/>
    </row>
    <row r="285" spans="1:5" x14ac:dyDescent="0.3">
      <c r="A285" s="22"/>
      <c r="B285" s="22"/>
      <c r="C285" s="23"/>
      <c r="D285" s="24"/>
      <c r="E285" s="24"/>
    </row>
    <row r="286" spans="1:5" x14ac:dyDescent="0.3">
      <c r="A286" s="22"/>
      <c r="B286" s="22"/>
      <c r="C286" s="23"/>
      <c r="D286" s="24"/>
      <c r="E286" s="24"/>
    </row>
    <row r="287" spans="1:5" x14ac:dyDescent="0.3">
      <c r="A287" s="22"/>
      <c r="B287" s="22"/>
      <c r="C287" s="23"/>
      <c r="D287" s="24"/>
      <c r="E287" s="24"/>
    </row>
    <row r="288" spans="1:5" x14ac:dyDescent="0.3">
      <c r="A288" s="22"/>
      <c r="B288" s="22"/>
      <c r="C288" s="23"/>
      <c r="D288" s="24"/>
      <c r="E288" s="24"/>
    </row>
  </sheetData>
  <pageMargins left="0.70866141732283472" right="0.70866141732283472" top="0.74803149606299213" bottom="0.74803149606299213" header="0.31496062992125984" footer="0.31496062992125984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8"/>
  <sheetViews>
    <sheetView workbookViewId="0">
      <selection activeCell="B3" sqref="B3"/>
    </sheetView>
  </sheetViews>
  <sheetFormatPr defaultRowHeight="14.4" x14ac:dyDescent="0.3"/>
  <cols>
    <col min="1" max="1" width="19.5546875" customWidth="1"/>
    <col min="3" max="3" width="60.109375" customWidth="1"/>
  </cols>
  <sheetData>
    <row r="1" spans="1:3" x14ac:dyDescent="0.3">
      <c r="A1" s="1" t="s">
        <v>11</v>
      </c>
    </row>
    <row r="2" spans="1:3" x14ac:dyDescent="0.3">
      <c r="A2" s="2" t="s">
        <v>12</v>
      </c>
      <c r="B2" s="20">
        <v>2</v>
      </c>
    </row>
    <row r="3" spans="1:3" x14ac:dyDescent="0.3">
      <c r="A3" s="3" t="s">
        <v>13</v>
      </c>
      <c r="B3" s="20">
        <v>1</v>
      </c>
    </row>
    <row r="4" spans="1:3" x14ac:dyDescent="0.3">
      <c r="A4" s="3" t="s">
        <v>14</v>
      </c>
      <c r="B4" s="20">
        <v>0</v>
      </c>
    </row>
    <row r="7" spans="1:3" x14ac:dyDescent="0.3">
      <c r="C7" t="s">
        <v>15</v>
      </c>
    </row>
    <row r="8" spans="1:3" x14ac:dyDescent="0.3">
      <c r="C8" s="17" t="s">
        <v>16</v>
      </c>
    </row>
  </sheetData>
  <sheetProtection password="E87F" sheet="1" objects="1" scenarios="1"/>
  <hyperlinks>
    <hyperlink ref="C8" r:id="rId1" xr:uid="{00000000-0004-0000-0400-000000000000}"/>
  </hyperlinks>
  <pageMargins left="0.7" right="0.7" top="0.75" bottom="0.75" header="0.3" footer="0.3"/>
  <pageSetup paperSize="9" orientation="portrait" horizontalDpi="0" verticalDpi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</vt:i4>
      </vt:variant>
    </vt:vector>
  </HeadingPairs>
  <TitlesOfParts>
    <vt:vector size="7" baseType="lpstr">
      <vt:lpstr>FixturesTable</vt:lpstr>
      <vt:lpstr>Options</vt:lpstr>
      <vt:lpstr>home</vt:lpstr>
      <vt:lpstr>homescore</vt:lpstr>
      <vt:lpstr>FixturesTable!Print_Area</vt:lpstr>
      <vt:lpstr>visitor</vt:lpstr>
      <vt:lpstr>visitorscore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Jan Podlešák</dc:creator>
  <cp:keywords/>
  <dc:description/>
  <cp:lastModifiedBy>John Sherrington</cp:lastModifiedBy>
  <cp:revision/>
  <cp:lastPrinted>2025-11-17T16:35:45Z</cp:lastPrinted>
  <dcterms:created xsi:type="dcterms:W3CDTF">2022-10-18T19:34:39Z</dcterms:created>
  <dcterms:modified xsi:type="dcterms:W3CDTF">2025-11-17T16:38:12Z</dcterms:modified>
  <cp:category/>
  <cp:contentStatus/>
</cp:coreProperties>
</file>